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a.potapov\Desktop\"/>
    </mc:Choice>
  </mc:AlternateContent>
  <bookViews>
    <workbookView xWindow="0" yWindow="0" windowWidth="17415" windowHeight="5265" tabRatio="956"/>
  </bookViews>
  <sheets>
    <sheet name="зерноск" sheetId="36" r:id="rId1"/>
    <sheet name="пшен." sheetId="37" r:id="rId2"/>
    <sheet name="ячмень" sheetId="38" r:id="rId3"/>
    <sheet name="кукуруза" sheetId="48" r:id="rId4"/>
    <sheet name="рис" sheetId="49" r:id="rId5"/>
    <sheet name="гречиха" sheetId="50" r:id="rId6"/>
    <sheet name="сах св" sheetId="45" r:id="rId7"/>
    <sheet name="лен" sheetId="42" r:id="rId8"/>
    <sheet name="подсолн" sheetId="47" r:id="rId9"/>
    <sheet name="рапс" sheetId="41" r:id="rId10"/>
    <sheet name="соя" sheetId="46" r:id="rId11"/>
    <sheet name="картоф" sheetId="39" r:id="rId12"/>
    <sheet name="овощи" sheetId="40" r:id="rId13"/>
    <sheet name="сев озимых" sheetId="43" r:id="rId14"/>
    <sheet name="вспашка зяби" sheetId="53" state="veryHidden" r:id="rId15"/>
  </sheets>
  <definedNames>
    <definedName name="_xlnm._FilterDatabase" localSheetId="5" hidden="1">гречиха!$B$1:$B$101</definedName>
    <definedName name="_xlnm._FilterDatabase" localSheetId="0" hidden="1">зерноск!$B$3:$C$101</definedName>
    <definedName name="_xlnm._FilterDatabase" localSheetId="11" hidden="1">картоф!$B$1:$B$101</definedName>
    <definedName name="_xlnm._FilterDatabase" localSheetId="3" hidden="1">кукуруза!$B$1:$B$370</definedName>
    <definedName name="_xlnm._FilterDatabase" localSheetId="7" hidden="1">лен!$B$1:$B$101</definedName>
    <definedName name="_xlnm._FilterDatabase" localSheetId="12" hidden="1">овощи!$B$1:$B$101</definedName>
    <definedName name="_xlnm._FilterDatabase" localSheetId="8" hidden="1">подсолн!$B$1:$B$101</definedName>
    <definedName name="_xlnm._FilterDatabase" localSheetId="1" hidden="1">пшен.!$B$1:$B$101</definedName>
    <definedName name="_xlnm._FilterDatabase" localSheetId="9" hidden="1">рапс!$B$1:$B$101</definedName>
    <definedName name="_xlnm._FilterDatabase" localSheetId="4" hidden="1">рис!$B$1:$B$374</definedName>
    <definedName name="_xlnm._FilterDatabase" localSheetId="6" hidden="1">'сах св'!$B$1:$B$101</definedName>
    <definedName name="_xlnm._FilterDatabase" localSheetId="13" hidden="1">'сев озимых'!$B$3:$G$101</definedName>
    <definedName name="_xlnm._FilterDatabase" localSheetId="10" hidden="1">соя!$B$1:$B$387</definedName>
    <definedName name="_xlnm._FilterDatabase" localSheetId="2" hidden="1">ячмень!$B$1:$B$101</definedName>
    <definedName name="_xlnm.Print_Titles" localSheetId="0">зерноск!$3:$4</definedName>
    <definedName name="_xlnm.Print_Titles" localSheetId="11">картоф!$3:$4</definedName>
    <definedName name="_xlnm.Print_Titles" localSheetId="3">кукуруза!$3:$4</definedName>
    <definedName name="_xlnm.Print_Titles" localSheetId="12">овощи!$3:$4</definedName>
    <definedName name="_xlnm.Print_Titles" localSheetId="8">подсолн!$3:$4</definedName>
    <definedName name="_xlnm.Print_Titles" localSheetId="1">пшен.!$3:$4</definedName>
    <definedName name="_xlnm.Print_Titles" localSheetId="9">рапс!$3:$4</definedName>
    <definedName name="_xlnm.Print_Titles" localSheetId="10">соя!$3:$4</definedName>
    <definedName name="_xlnm.Print_Titles" localSheetId="2">ячмень!$3:$4</definedName>
    <definedName name="_xlnm.Print_Area" localSheetId="5">гречиха!$B$1:$O$101</definedName>
    <definedName name="_xlnm.Print_Area" localSheetId="0">зерноск!$B$1:$O$101</definedName>
    <definedName name="_xlnm.Print_Area" localSheetId="11">картоф!$B$1:$O$101</definedName>
    <definedName name="_xlnm.Print_Area" localSheetId="3">кукуруза!$B$1:$O$101</definedName>
    <definedName name="_xlnm.Print_Area" localSheetId="7">лен!$B$1:$G$99</definedName>
    <definedName name="_xlnm.Print_Area" localSheetId="12">овощи!$B$1:$O$101</definedName>
    <definedName name="_xlnm.Print_Area" localSheetId="8">подсолн!$B$1:$O$101</definedName>
    <definedName name="_xlnm.Print_Area" localSheetId="1">пшен.!$B$1:$O$101</definedName>
    <definedName name="_xlnm.Print_Area" localSheetId="9">рапс!$B$1:$O$101</definedName>
    <definedName name="_xlnm.Print_Area" localSheetId="4">рис!$B$1:$O$101</definedName>
    <definedName name="_xlnm.Print_Area" localSheetId="6">'сах св'!$B$1:$O$98</definedName>
    <definedName name="_xlnm.Print_Area" localSheetId="13">'сев озимых'!$A$1:$G$101</definedName>
    <definedName name="_xlnm.Print_Area" localSheetId="10">соя!$B$1:$O$101</definedName>
    <definedName name="_xlnm.Print_Area" localSheetId="2">ячмень!$B$1:$O$101</definedName>
  </definedNames>
  <calcPr calcId="152511"/>
</workbook>
</file>

<file path=xl/calcChain.xml><?xml version="1.0" encoding="utf-8"?>
<calcChain xmlns="http://schemas.openxmlformats.org/spreadsheetml/2006/main">
  <c r="E5" i="37" l="1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31" i="37"/>
  <c r="E32" i="37"/>
  <c r="E33" i="37"/>
  <c r="E34" i="37"/>
  <c r="E35" i="37"/>
  <c r="E36" i="37"/>
  <c r="E37" i="37"/>
  <c r="E38" i="37"/>
  <c r="E39" i="37"/>
  <c r="E40" i="37"/>
  <c r="E41" i="37"/>
  <c r="E42" i="37"/>
  <c r="E43" i="37"/>
  <c r="E44" i="37"/>
  <c r="E45" i="37"/>
  <c r="E46" i="37"/>
  <c r="E47" i="37"/>
  <c r="E48" i="37"/>
  <c r="E49" i="37"/>
  <c r="E50" i="37"/>
  <c r="E51" i="37"/>
  <c r="E52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69" i="37"/>
  <c r="E70" i="37"/>
  <c r="E71" i="37"/>
  <c r="E72" i="37"/>
  <c r="E73" i="37"/>
  <c r="E74" i="37"/>
  <c r="E75" i="37"/>
  <c r="E76" i="37"/>
  <c r="E77" i="37"/>
  <c r="E78" i="37"/>
  <c r="E79" i="37"/>
  <c r="E80" i="37"/>
  <c r="E81" i="37"/>
  <c r="E82" i="37"/>
  <c r="E83" i="37"/>
  <c r="E84" i="37"/>
  <c r="E85" i="37"/>
  <c r="E86" i="37"/>
  <c r="E87" i="37"/>
  <c r="E88" i="37"/>
  <c r="E89" i="37"/>
  <c r="E90" i="37"/>
  <c r="E91" i="37"/>
  <c r="E92" i="37"/>
  <c r="E93" i="37"/>
  <c r="E94" i="37"/>
  <c r="E95" i="37"/>
  <c r="E96" i="37"/>
  <c r="E97" i="37"/>
  <c r="E98" i="37"/>
  <c r="E99" i="37"/>
  <c r="E100" i="37"/>
  <c r="E101" i="37"/>
  <c r="J7" i="39" l="1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4" i="39"/>
  <c r="J73" i="39"/>
  <c r="J72" i="39"/>
  <c r="J71" i="39"/>
  <c r="J70" i="39"/>
  <c r="J69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2" i="39"/>
  <c r="J51" i="39"/>
  <c r="J50" i="39"/>
  <c r="J49" i="39"/>
  <c r="J48" i="39"/>
  <c r="J47" i="39"/>
  <c r="J46" i="39"/>
  <c r="J44" i="39"/>
  <c r="J43" i="39"/>
  <c r="J42" i="39"/>
  <c r="J41" i="39"/>
  <c r="J40" i="39"/>
  <c r="J39" i="39"/>
  <c r="J38" i="39"/>
  <c r="J37" i="39"/>
  <c r="J35" i="39"/>
  <c r="J34" i="39"/>
  <c r="J33" i="39"/>
  <c r="J32" i="39"/>
  <c r="J31" i="39"/>
  <c r="J30" i="39"/>
  <c r="J29" i="39"/>
  <c r="J28" i="39"/>
  <c r="J27" i="39"/>
  <c r="J26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4" i="40"/>
  <c r="J73" i="40"/>
  <c r="J72" i="40"/>
  <c r="J71" i="40"/>
  <c r="J70" i="40"/>
  <c r="J69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2" i="40"/>
  <c r="J51" i="40"/>
  <c r="J50" i="40"/>
  <c r="J49" i="40"/>
  <c r="J48" i="40"/>
  <c r="J47" i="40"/>
  <c r="J46" i="40"/>
  <c r="J44" i="40"/>
  <c r="J43" i="40"/>
  <c r="J42" i="40"/>
  <c r="J41" i="40"/>
  <c r="J40" i="40"/>
  <c r="J39" i="40"/>
  <c r="J38" i="40"/>
  <c r="J37" i="40"/>
  <c r="J35" i="40"/>
  <c r="J34" i="40"/>
  <c r="J33" i="40"/>
  <c r="J32" i="40"/>
  <c r="J31" i="40"/>
  <c r="J30" i="40"/>
  <c r="J29" i="40"/>
  <c r="J28" i="40"/>
  <c r="J27" i="40"/>
  <c r="J26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7" i="46"/>
  <c r="J101" i="46"/>
  <c r="J100" i="46"/>
  <c r="J99" i="46"/>
  <c r="J98" i="46"/>
  <c r="J97" i="46"/>
  <c r="J96" i="46"/>
  <c r="J95" i="46"/>
  <c r="J94" i="46"/>
  <c r="J93" i="46"/>
  <c r="J92" i="46"/>
  <c r="J91" i="46"/>
  <c r="J90" i="46"/>
  <c r="J88" i="46"/>
  <c r="J87" i="46"/>
  <c r="J86" i="46"/>
  <c r="J85" i="46"/>
  <c r="J84" i="46"/>
  <c r="J83" i="46"/>
  <c r="J82" i="46"/>
  <c r="J81" i="46"/>
  <c r="J80" i="46"/>
  <c r="J79" i="46"/>
  <c r="J78" i="46"/>
  <c r="J77" i="46"/>
  <c r="J76" i="46"/>
  <c r="J74" i="46"/>
  <c r="J73" i="46"/>
  <c r="J72" i="46"/>
  <c r="J71" i="46"/>
  <c r="J70" i="46"/>
  <c r="J69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2" i="46"/>
  <c r="J51" i="46"/>
  <c r="J50" i="46"/>
  <c r="J49" i="46"/>
  <c r="J48" i="46"/>
  <c r="J47" i="46"/>
  <c r="J46" i="46"/>
  <c r="J44" i="46"/>
  <c r="J43" i="46"/>
  <c r="J42" i="46"/>
  <c r="J41" i="46"/>
  <c r="J40" i="46"/>
  <c r="J39" i="46"/>
  <c r="J38" i="46"/>
  <c r="J37" i="46"/>
  <c r="J35" i="46"/>
  <c r="J34" i="46"/>
  <c r="J33" i="46"/>
  <c r="J32" i="46"/>
  <c r="J31" i="46"/>
  <c r="J30" i="46"/>
  <c r="J29" i="46"/>
  <c r="J28" i="46"/>
  <c r="J27" i="46"/>
  <c r="J26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76" i="41"/>
  <c r="J74" i="41"/>
  <c r="J73" i="41"/>
  <c r="J72" i="41"/>
  <c r="J71" i="41"/>
  <c r="J70" i="41"/>
  <c r="J69" i="41"/>
  <c r="J67" i="41"/>
  <c r="J66" i="41"/>
  <c r="J65" i="41"/>
  <c r="J64" i="41"/>
  <c r="J63" i="41"/>
  <c r="J62" i="41"/>
  <c r="J61" i="41"/>
  <c r="J60" i="41"/>
  <c r="J59" i="41"/>
  <c r="J58" i="41"/>
  <c r="J57" i="41"/>
  <c r="J56" i="41"/>
  <c r="J55" i="41"/>
  <c r="J54" i="41"/>
  <c r="J52" i="41"/>
  <c r="J51" i="41"/>
  <c r="J50" i="41"/>
  <c r="J49" i="41"/>
  <c r="J48" i="41"/>
  <c r="J47" i="41"/>
  <c r="J46" i="41"/>
  <c r="J44" i="41"/>
  <c r="J43" i="41"/>
  <c r="J42" i="41"/>
  <c r="J41" i="41"/>
  <c r="J40" i="41"/>
  <c r="J39" i="41"/>
  <c r="J38" i="41"/>
  <c r="J37" i="41"/>
  <c r="J35" i="41"/>
  <c r="J34" i="41"/>
  <c r="J33" i="41"/>
  <c r="J32" i="41"/>
  <c r="J31" i="41"/>
  <c r="J30" i="41"/>
  <c r="J29" i="41"/>
  <c r="J28" i="41"/>
  <c r="J27" i="41"/>
  <c r="J26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7"/>
  <c r="J101" i="47"/>
  <c r="J100" i="47"/>
  <c r="J99" i="47"/>
  <c r="J98" i="47"/>
  <c r="J97" i="47"/>
  <c r="J96" i="47"/>
  <c r="J95" i="47"/>
  <c r="J94" i="47"/>
  <c r="J93" i="47"/>
  <c r="J92" i="47"/>
  <c r="J91" i="47"/>
  <c r="J90" i="47"/>
  <c r="J88" i="47"/>
  <c r="J87" i="47"/>
  <c r="J86" i="47"/>
  <c r="J85" i="47"/>
  <c r="J84" i="47"/>
  <c r="J83" i="47"/>
  <c r="J82" i="47"/>
  <c r="J81" i="47"/>
  <c r="J80" i="47"/>
  <c r="J79" i="47"/>
  <c r="J78" i="47"/>
  <c r="J77" i="47"/>
  <c r="J76" i="47"/>
  <c r="J74" i="47"/>
  <c r="J73" i="47"/>
  <c r="J72" i="47"/>
  <c r="J71" i="47"/>
  <c r="J70" i="47"/>
  <c r="J69" i="47"/>
  <c r="J67" i="47"/>
  <c r="J66" i="47"/>
  <c r="J65" i="47"/>
  <c r="J64" i="47"/>
  <c r="J63" i="47"/>
  <c r="J62" i="47"/>
  <c r="J61" i="47"/>
  <c r="J60" i="47"/>
  <c r="J59" i="47"/>
  <c r="J58" i="47"/>
  <c r="J57" i="47"/>
  <c r="J56" i="47"/>
  <c r="J55" i="47"/>
  <c r="J54" i="47"/>
  <c r="J52" i="47"/>
  <c r="J51" i="47"/>
  <c r="J50" i="47"/>
  <c r="J49" i="47"/>
  <c r="J48" i="47"/>
  <c r="J47" i="47"/>
  <c r="J46" i="47"/>
  <c r="J44" i="47"/>
  <c r="J43" i="47"/>
  <c r="J42" i="47"/>
  <c r="J41" i="47"/>
  <c r="J40" i="47"/>
  <c r="J39" i="47"/>
  <c r="J38" i="47"/>
  <c r="J37" i="47"/>
  <c r="J35" i="47"/>
  <c r="J34" i="47"/>
  <c r="J33" i="47"/>
  <c r="J32" i="47"/>
  <c r="J31" i="47"/>
  <c r="J30" i="47"/>
  <c r="J29" i="47"/>
  <c r="J28" i="47"/>
  <c r="J27" i="47"/>
  <c r="J26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J8" i="47"/>
  <c r="J7" i="45"/>
  <c r="E7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4" i="45"/>
  <c r="J73" i="45"/>
  <c r="J72" i="45"/>
  <c r="J71" i="45"/>
  <c r="J70" i="45"/>
  <c r="J69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2" i="45"/>
  <c r="J51" i="45"/>
  <c r="J50" i="45"/>
  <c r="J49" i="45"/>
  <c r="J48" i="45"/>
  <c r="J47" i="45"/>
  <c r="J46" i="45"/>
  <c r="J44" i="45"/>
  <c r="J43" i="45"/>
  <c r="J42" i="45"/>
  <c r="J41" i="45"/>
  <c r="J40" i="45"/>
  <c r="J39" i="45"/>
  <c r="J38" i="45"/>
  <c r="J37" i="45"/>
  <c r="J35" i="45"/>
  <c r="J34" i="45"/>
  <c r="J33" i="45"/>
  <c r="J32" i="45"/>
  <c r="J31" i="45"/>
  <c r="J30" i="45"/>
  <c r="J29" i="45"/>
  <c r="J28" i="45"/>
  <c r="J27" i="45"/>
  <c r="J26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E101" i="45"/>
  <c r="E100" i="45"/>
  <c r="E99" i="45"/>
  <c r="E98" i="45"/>
  <c r="E97" i="45"/>
  <c r="E96" i="45"/>
  <c r="E95" i="45"/>
  <c r="E94" i="45"/>
  <c r="E93" i="45"/>
  <c r="E92" i="45"/>
  <c r="E91" i="45"/>
  <c r="E90" i="45"/>
  <c r="E88" i="45"/>
  <c r="E87" i="45"/>
  <c r="E86" i="45"/>
  <c r="E85" i="45"/>
  <c r="E84" i="45"/>
  <c r="E83" i="45"/>
  <c r="E82" i="45"/>
  <c r="E81" i="45"/>
  <c r="E80" i="45"/>
  <c r="E79" i="45"/>
  <c r="E78" i="45"/>
  <c r="E77" i="45"/>
  <c r="E76" i="45"/>
  <c r="E74" i="45"/>
  <c r="E73" i="45"/>
  <c r="E72" i="45"/>
  <c r="E71" i="45"/>
  <c r="E70" i="45"/>
  <c r="E69" i="45"/>
  <c r="E67" i="45"/>
  <c r="E66" i="45"/>
  <c r="E65" i="45"/>
  <c r="E64" i="45"/>
  <c r="E63" i="45"/>
  <c r="E62" i="45"/>
  <c r="E61" i="45"/>
  <c r="E60" i="45"/>
  <c r="E59" i="45"/>
  <c r="E58" i="45"/>
  <c r="E57" i="45"/>
  <c r="E56" i="45"/>
  <c r="E55" i="45"/>
  <c r="E54" i="45"/>
  <c r="E52" i="45"/>
  <c r="E51" i="45"/>
  <c r="E50" i="45"/>
  <c r="E49" i="45"/>
  <c r="E48" i="45"/>
  <c r="E47" i="45"/>
  <c r="E46" i="45"/>
  <c r="E44" i="45"/>
  <c r="E43" i="45"/>
  <c r="E42" i="45"/>
  <c r="E41" i="45"/>
  <c r="E40" i="45"/>
  <c r="E39" i="45"/>
  <c r="E38" i="45"/>
  <c r="E37" i="45"/>
  <c r="E35" i="45"/>
  <c r="E34" i="45"/>
  <c r="E33" i="45"/>
  <c r="E32" i="45"/>
  <c r="E31" i="45"/>
  <c r="E30" i="45"/>
  <c r="E29" i="45"/>
  <c r="E28" i="45"/>
  <c r="E27" i="45"/>
  <c r="E26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J7" i="50"/>
  <c r="E7" i="50"/>
  <c r="J101" i="50"/>
  <c r="J100" i="50"/>
  <c r="J99" i="50"/>
  <c r="J98" i="50"/>
  <c r="J97" i="50"/>
  <c r="J96" i="50"/>
  <c r="J95" i="50"/>
  <c r="J94" i="50"/>
  <c r="J93" i="50"/>
  <c r="J92" i="50"/>
  <c r="J91" i="50"/>
  <c r="J90" i="50"/>
  <c r="J88" i="50"/>
  <c r="J87" i="50"/>
  <c r="J86" i="50"/>
  <c r="J85" i="50"/>
  <c r="J84" i="50"/>
  <c r="J83" i="50"/>
  <c r="J82" i="50"/>
  <c r="J81" i="50"/>
  <c r="J80" i="50"/>
  <c r="J79" i="50"/>
  <c r="J78" i="50"/>
  <c r="J77" i="50"/>
  <c r="J76" i="50"/>
  <c r="J74" i="50"/>
  <c r="J73" i="50"/>
  <c r="J72" i="50"/>
  <c r="J71" i="50"/>
  <c r="J70" i="50"/>
  <c r="J69" i="50"/>
  <c r="J67" i="50"/>
  <c r="J66" i="50"/>
  <c r="J65" i="50"/>
  <c r="J64" i="50"/>
  <c r="J63" i="50"/>
  <c r="J62" i="50"/>
  <c r="J61" i="50"/>
  <c r="J60" i="50"/>
  <c r="J59" i="50"/>
  <c r="J58" i="50"/>
  <c r="J57" i="50"/>
  <c r="J56" i="50"/>
  <c r="J55" i="50"/>
  <c r="J54" i="50"/>
  <c r="J52" i="50"/>
  <c r="J51" i="50"/>
  <c r="J50" i="50"/>
  <c r="J49" i="50"/>
  <c r="J48" i="50"/>
  <c r="J47" i="50"/>
  <c r="J46" i="50"/>
  <c r="J44" i="50"/>
  <c r="J43" i="50"/>
  <c r="J42" i="50"/>
  <c r="J41" i="50"/>
  <c r="J40" i="50"/>
  <c r="J39" i="50"/>
  <c r="J38" i="50"/>
  <c r="J37" i="50"/>
  <c r="J35" i="50"/>
  <c r="J34" i="50"/>
  <c r="J33" i="50"/>
  <c r="J32" i="50"/>
  <c r="J31" i="50"/>
  <c r="J30" i="50"/>
  <c r="J29" i="50"/>
  <c r="J28" i="50"/>
  <c r="J27" i="50"/>
  <c r="J26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E101" i="50"/>
  <c r="E100" i="50"/>
  <c r="E99" i="50"/>
  <c r="E98" i="50"/>
  <c r="E97" i="50"/>
  <c r="E96" i="50"/>
  <c r="E95" i="50"/>
  <c r="E94" i="50"/>
  <c r="E93" i="50"/>
  <c r="E92" i="50"/>
  <c r="E91" i="50"/>
  <c r="E90" i="50"/>
  <c r="E88" i="50"/>
  <c r="E87" i="50"/>
  <c r="E86" i="50"/>
  <c r="E85" i="50"/>
  <c r="E84" i="50"/>
  <c r="E83" i="50"/>
  <c r="E82" i="50"/>
  <c r="E81" i="50"/>
  <c r="E80" i="50"/>
  <c r="E79" i="50"/>
  <c r="E78" i="50"/>
  <c r="E77" i="50"/>
  <c r="E76" i="50"/>
  <c r="E74" i="50"/>
  <c r="E73" i="50"/>
  <c r="E72" i="50"/>
  <c r="E71" i="50"/>
  <c r="E70" i="50"/>
  <c r="E69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2" i="50"/>
  <c r="E51" i="50"/>
  <c r="E50" i="50"/>
  <c r="E49" i="50"/>
  <c r="E48" i="50"/>
  <c r="E47" i="50"/>
  <c r="E46" i="50"/>
  <c r="E44" i="50"/>
  <c r="E43" i="50"/>
  <c r="E42" i="50"/>
  <c r="E41" i="50"/>
  <c r="E40" i="50"/>
  <c r="E39" i="50"/>
  <c r="E38" i="50"/>
  <c r="E37" i="50"/>
  <c r="E35" i="50"/>
  <c r="E34" i="50"/>
  <c r="E33" i="50"/>
  <c r="E32" i="50"/>
  <c r="E31" i="50"/>
  <c r="E30" i="50"/>
  <c r="E29" i="50"/>
  <c r="E28" i="50"/>
  <c r="E27" i="50"/>
  <c r="E26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J7" i="49"/>
  <c r="E7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4" i="49"/>
  <c r="J73" i="49"/>
  <c r="J72" i="49"/>
  <c r="J71" i="49"/>
  <c r="J70" i="49"/>
  <c r="J69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2" i="49"/>
  <c r="J51" i="49"/>
  <c r="J50" i="49"/>
  <c r="J49" i="49"/>
  <c r="J48" i="49"/>
  <c r="J47" i="49"/>
  <c r="J46" i="49"/>
  <c r="J44" i="49"/>
  <c r="J43" i="49"/>
  <c r="J42" i="49"/>
  <c r="J41" i="49"/>
  <c r="J40" i="49"/>
  <c r="J39" i="49"/>
  <c r="J38" i="49"/>
  <c r="J37" i="49"/>
  <c r="J35" i="49"/>
  <c r="J34" i="49"/>
  <c r="J33" i="49"/>
  <c r="J32" i="49"/>
  <c r="J31" i="49"/>
  <c r="J30" i="49"/>
  <c r="J29" i="49"/>
  <c r="J28" i="49"/>
  <c r="J27" i="49"/>
  <c r="J26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E101" i="49"/>
  <c r="E100" i="49"/>
  <c r="E99" i="49"/>
  <c r="E98" i="49"/>
  <c r="E97" i="49"/>
  <c r="E96" i="49"/>
  <c r="E95" i="49"/>
  <c r="E94" i="49"/>
  <c r="E93" i="49"/>
  <c r="E92" i="49"/>
  <c r="E91" i="49"/>
  <c r="E90" i="49"/>
  <c r="E88" i="49"/>
  <c r="E87" i="49"/>
  <c r="E86" i="49"/>
  <c r="E85" i="49"/>
  <c r="E84" i="49"/>
  <c r="E83" i="49"/>
  <c r="E82" i="49"/>
  <c r="E81" i="49"/>
  <c r="E80" i="49"/>
  <c r="E79" i="49"/>
  <c r="E78" i="49"/>
  <c r="E77" i="49"/>
  <c r="E76" i="49"/>
  <c r="E74" i="49"/>
  <c r="E73" i="49"/>
  <c r="E72" i="49"/>
  <c r="E71" i="49"/>
  <c r="E70" i="49"/>
  <c r="E69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2" i="49"/>
  <c r="E51" i="49"/>
  <c r="E50" i="49"/>
  <c r="E49" i="49"/>
  <c r="E48" i="49"/>
  <c r="E47" i="49"/>
  <c r="E46" i="49"/>
  <c r="E44" i="49"/>
  <c r="E43" i="49"/>
  <c r="E42" i="49"/>
  <c r="E41" i="49"/>
  <c r="E40" i="49"/>
  <c r="E39" i="49"/>
  <c r="E38" i="49"/>
  <c r="E37" i="49"/>
  <c r="E35" i="49"/>
  <c r="E34" i="49"/>
  <c r="E33" i="49"/>
  <c r="E32" i="49"/>
  <c r="E31" i="49"/>
  <c r="E30" i="49"/>
  <c r="E29" i="49"/>
  <c r="E28" i="49"/>
  <c r="E27" i="49"/>
  <c r="E26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J7" i="48"/>
  <c r="J101" i="48"/>
  <c r="J100" i="48"/>
  <c r="J99" i="48"/>
  <c r="J98" i="48"/>
  <c r="J97" i="48"/>
  <c r="J96" i="48"/>
  <c r="J95" i="48"/>
  <c r="J94" i="48"/>
  <c r="J93" i="48"/>
  <c r="J92" i="48"/>
  <c r="J91" i="48"/>
  <c r="J90" i="48"/>
  <c r="J88" i="48"/>
  <c r="J87" i="48"/>
  <c r="J86" i="48"/>
  <c r="J85" i="48"/>
  <c r="J84" i="48"/>
  <c r="J83" i="48"/>
  <c r="J82" i="48"/>
  <c r="J81" i="48"/>
  <c r="J80" i="48"/>
  <c r="J79" i="48"/>
  <c r="J78" i="48"/>
  <c r="J77" i="48"/>
  <c r="J76" i="48"/>
  <c r="J74" i="48"/>
  <c r="J73" i="48"/>
  <c r="J72" i="48"/>
  <c r="J71" i="48"/>
  <c r="J70" i="48"/>
  <c r="J69" i="48"/>
  <c r="J67" i="48"/>
  <c r="J66" i="48"/>
  <c r="J65" i="48"/>
  <c r="J64" i="48"/>
  <c r="J63" i="48"/>
  <c r="J62" i="48"/>
  <c r="J61" i="48"/>
  <c r="J60" i="48"/>
  <c r="J59" i="48"/>
  <c r="J58" i="48"/>
  <c r="J57" i="48"/>
  <c r="J56" i="48"/>
  <c r="J55" i="48"/>
  <c r="J54" i="48"/>
  <c r="J52" i="48"/>
  <c r="J51" i="48"/>
  <c r="J50" i="48"/>
  <c r="J49" i="48"/>
  <c r="J48" i="48"/>
  <c r="J47" i="48"/>
  <c r="J46" i="48"/>
  <c r="J44" i="48"/>
  <c r="J43" i="48"/>
  <c r="J42" i="48"/>
  <c r="J41" i="48"/>
  <c r="J40" i="48"/>
  <c r="J39" i="48"/>
  <c r="J38" i="48"/>
  <c r="J37" i="48"/>
  <c r="J35" i="48"/>
  <c r="J34" i="48"/>
  <c r="J33" i="48"/>
  <c r="J32" i="48"/>
  <c r="J31" i="48"/>
  <c r="J30" i="48"/>
  <c r="J29" i="48"/>
  <c r="J28" i="48"/>
  <c r="J27" i="48"/>
  <c r="J26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9" i="48"/>
  <c r="J8" i="48"/>
  <c r="E7" i="48"/>
  <c r="E101" i="48"/>
  <c r="E100" i="48"/>
  <c r="E99" i="48"/>
  <c r="E98" i="48"/>
  <c r="E97" i="48"/>
  <c r="E96" i="48"/>
  <c r="E95" i="48"/>
  <c r="E94" i="48"/>
  <c r="E93" i="48"/>
  <c r="E92" i="48"/>
  <c r="E91" i="48"/>
  <c r="E90" i="48"/>
  <c r="E88" i="48"/>
  <c r="E87" i="48"/>
  <c r="E86" i="48"/>
  <c r="E85" i="48"/>
  <c r="E84" i="48"/>
  <c r="E83" i="48"/>
  <c r="E82" i="48"/>
  <c r="E81" i="48"/>
  <c r="E80" i="48"/>
  <c r="E79" i="48"/>
  <c r="E78" i="48"/>
  <c r="E77" i="48"/>
  <c r="E76" i="48"/>
  <c r="E74" i="48"/>
  <c r="E73" i="48"/>
  <c r="E72" i="48"/>
  <c r="E71" i="48"/>
  <c r="E70" i="48"/>
  <c r="E69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2" i="48"/>
  <c r="E51" i="48"/>
  <c r="E50" i="48"/>
  <c r="E49" i="48"/>
  <c r="E48" i="48"/>
  <c r="E47" i="48"/>
  <c r="E46" i="48"/>
  <c r="E44" i="48"/>
  <c r="E43" i="48"/>
  <c r="E42" i="48"/>
  <c r="E41" i="48"/>
  <c r="E40" i="48"/>
  <c r="E39" i="48"/>
  <c r="E38" i="48"/>
  <c r="E37" i="48"/>
  <c r="E35" i="48"/>
  <c r="E34" i="48"/>
  <c r="E33" i="48"/>
  <c r="E32" i="48"/>
  <c r="E31" i="48"/>
  <c r="E30" i="48"/>
  <c r="E29" i="48"/>
  <c r="E28" i="48"/>
  <c r="E27" i="48"/>
  <c r="E26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38"/>
  <c r="J7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4" i="38"/>
  <c r="J73" i="38"/>
  <c r="J72" i="38"/>
  <c r="J71" i="38"/>
  <c r="J70" i="38"/>
  <c r="J69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2" i="38"/>
  <c r="J51" i="38"/>
  <c r="J50" i="38"/>
  <c r="J49" i="38"/>
  <c r="J48" i="38"/>
  <c r="J47" i="38"/>
  <c r="J46" i="38"/>
  <c r="J44" i="38"/>
  <c r="J43" i="38"/>
  <c r="J42" i="38"/>
  <c r="J41" i="38"/>
  <c r="J40" i="38"/>
  <c r="J39" i="38"/>
  <c r="J38" i="38"/>
  <c r="J37" i="38"/>
  <c r="J35" i="38"/>
  <c r="J34" i="38"/>
  <c r="J33" i="38"/>
  <c r="J32" i="38"/>
  <c r="J31" i="38"/>
  <c r="J30" i="38"/>
  <c r="J29" i="38"/>
  <c r="J28" i="38"/>
  <c r="J27" i="38"/>
  <c r="J26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8" i="38"/>
  <c r="E87" i="38"/>
  <c r="E86" i="38"/>
  <c r="E85" i="38"/>
  <c r="E84" i="38"/>
  <c r="E83" i="38"/>
  <c r="E82" i="38"/>
  <c r="E81" i="38"/>
  <c r="E80" i="38"/>
  <c r="E79" i="38"/>
  <c r="E78" i="38"/>
  <c r="E77" i="38"/>
  <c r="E76" i="38"/>
  <c r="E74" i="38"/>
  <c r="E73" i="38"/>
  <c r="E72" i="38"/>
  <c r="E71" i="38"/>
  <c r="E70" i="38"/>
  <c r="E69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E55" i="38"/>
  <c r="E54" i="38"/>
  <c r="E52" i="38"/>
  <c r="E51" i="38"/>
  <c r="E50" i="38"/>
  <c r="E49" i="38"/>
  <c r="E48" i="38"/>
  <c r="E47" i="38"/>
  <c r="E46" i="38"/>
  <c r="E44" i="38"/>
  <c r="E43" i="38"/>
  <c r="E42" i="38"/>
  <c r="E41" i="38"/>
  <c r="E40" i="38"/>
  <c r="E39" i="38"/>
  <c r="E38" i="38"/>
  <c r="E37" i="38"/>
  <c r="E35" i="38"/>
  <c r="E34" i="38"/>
  <c r="E33" i="38"/>
  <c r="E32" i="38"/>
  <c r="E31" i="38"/>
  <c r="E30" i="38"/>
  <c r="E29" i="38"/>
  <c r="E28" i="38"/>
  <c r="E27" i="38"/>
  <c r="E26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J7" i="37"/>
  <c r="J7" i="36"/>
  <c r="E7" i="36"/>
  <c r="E8" i="36"/>
  <c r="E9" i="36"/>
  <c r="E10" i="36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4" i="37"/>
  <c r="J73" i="37"/>
  <c r="J72" i="37"/>
  <c r="J71" i="37"/>
  <c r="J70" i="37"/>
  <c r="J69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2" i="37"/>
  <c r="J51" i="37"/>
  <c r="J50" i="37"/>
  <c r="J49" i="37"/>
  <c r="J48" i="37"/>
  <c r="J47" i="37"/>
  <c r="J46" i="37"/>
  <c r="J44" i="37"/>
  <c r="J43" i="37"/>
  <c r="J42" i="37"/>
  <c r="J41" i="37"/>
  <c r="J40" i="37"/>
  <c r="J39" i="37"/>
  <c r="J38" i="37"/>
  <c r="J37" i="37"/>
  <c r="J35" i="37"/>
  <c r="J34" i="37"/>
  <c r="J33" i="37"/>
  <c r="J32" i="37"/>
  <c r="J31" i="37"/>
  <c r="J30" i="37"/>
  <c r="J29" i="37"/>
  <c r="J28" i="37"/>
  <c r="J27" i="37"/>
  <c r="J26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91" i="36"/>
  <c r="J92" i="36"/>
  <c r="J93" i="36"/>
  <c r="J94" i="36"/>
  <c r="J95" i="36"/>
  <c r="J96" i="36"/>
  <c r="J97" i="36"/>
  <c r="J98" i="36"/>
  <c r="J99" i="36"/>
  <c r="J100" i="36"/>
  <c r="J101" i="36"/>
  <c r="J90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76" i="36"/>
  <c r="J70" i="36"/>
  <c r="J71" i="36"/>
  <c r="J72" i="36"/>
  <c r="J73" i="36"/>
  <c r="J7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47" i="36"/>
  <c r="J48" i="36"/>
  <c r="J49" i="36"/>
  <c r="J50" i="36"/>
  <c r="J51" i="36"/>
  <c r="J52" i="36"/>
  <c r="J46" i="36"/>
  <c r="J38" i="36"/>
  <c r="J39" i="36"/>
  <c r="J40" i="36"/>
  <c r="J41" i="36"/>
  <c r="J42" i="36"/>
  <c r="J43" i="36"/>
  <c r="J44" i="36"/>
  <c r="J37" i="36"/>
  <c r="J27" i="36"/>
  <c r="J28" i="36"/>
  <c r="J29" i="36"/>
  <c r="J30" i="36"/>
  <c r="J31" i="36"/>
  <c r="J32" i="36"/>
  <c r="J33" i="36"/>
  <c r="J34" i="36"/>
  <c r="J35" i="36"/>
  <c r="J26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A54" i="43"/>
  <c r="E54" i="36"/>
  <c r="A47" i="43"/>
  <c r="A48" i="43"/>
  <c r="A49" i="43"/>
  <c r="A50" i="43"/>
  <c r="A51" i="43"/>
  <c r="A52" i="43"/>
  <c r="E47" i="36"/>
  <c r="E48" i="36"/>
  <c r="E49" i="36"/>
  <c r="E50" i="36"/>
  <c r="E51" i="36"/>
  <c r="E52" i="36"/>
  <c r="A46" i="43"/>
  <c r="E46" i="36"/>
  <c r="A38" i="43"/>
  <c r="A39" i="43"/>
  <c r="A40" i="43"/>
  <c r="A41" i="43"/>
  <c r="A42" i="43"/>
  <c r="A43" i="43"/>
  <c r="A44" i="43"/>
  <c r="E38" i="36"/>
  <c r="E39" i="36"/>
  <c r="E40" i="36"/>
  <c r="E41" i="36"/>
  <c r="E42" i="36"/>
  <c r="E43" i="36"/>
  <c r="E44" i="36"/>
  <c r="A37" i="43"/>
  <c r="E37" i="36"/>
  <c r="A27" i="43"/>
  <c r="A28" i="43"/>
  <c r="A29" i="43"/>
  <c r="A30" i="43"/>
  <c r="A31" i="43"/>
  <c r="A32" i="43"/>
  <c r="A33" i="43"/>
  <c r="A34" i="43"/>
  <c r="A35" i="43"/>
  <c r="E27" i="36"/>
  <c r="E28" i="36"/>
  <c r="E29" i="36"/>
  <c r="E30" i="36"/>
  <c r="E31" i="36"/>
  <c r="E32" i="36"/>
  <c r="E33" i="36"/>
  <c r="E34" i="36"/>
  <c r="E35" i="36"/>
  <c r="A26" i="43"/>
  <c r="E26" i="36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A7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4" i="43"/>
  <c r="A73" i="43"/>
  <c r="A72" i="43"/>
  <c r="A71" i="43"/>
  <c r="A70" i="43"/>
  <c r="A69" i="43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4" i="36"/>
  <c r="E73" i="36"/>
  <c r="E72" i="36"/>
  <c r="E71" i="36"/>
  <c r="E70" i="36"/>
  <c r="E69" i="36"/>
  <c r="J69" i="36" l="1"/>
  <c r="J54" i="37"/>
  <c r="J53" i="37"/>
  <c r="J54" i="36"/>
  <c r="E7" i="39"/>
  <c r="G7" i="39"/>
  <c r="E7" i="40"/>
  <c r="G7" i="40"/>
  <c r="E7" i="46"/>
  <c r="G7" i="46"/>
  <c r="E7" i="41"/>
  <c r="G7" i="41"/>
  <c r="L69" i="39"/>
  <c r="L60" i="39"/>
  <c r="L29" i="40"/>
  <c r="E23" i="40"/>
  <c r="L20" i="40"/>
  <c r="N16" i="40"/>
  <c r="E15" i="40"/>
  <c r="L14" i="40"/>
  <c r="L9" i="40"/>
  <c r="N8" i="40"/>
  <c r="G86" i="43"/>
  <c r="G85" i="43"/>
  <c r="G63" i="43"/>
  <c r="G57" i="43"/>
  <c r="A45" i="43"/>
  <c r="G43" i="43"/>
  <c r="G39" i="43"/>
  <c r="G15" i="43"/>
  <c r="L87" i="36"/>
  <c r="N81" i="36"/>
  <c r="L81" i="36"/>
  <c r="N71" i="36"/>
  <c r="N64" i="36"/>
  <c r="L62" i="36"/>
  <c r="G39" i="36"/>
  <c r="L38" i="36"/>
  <c r="N34" i="36"/>
  <c r="N33" i="36"/>
  <c r="N28" i="36"/>
  <c r="N27" i="36"/>
  <c r="L21" i="36"/>
  <c r="N17" i="36"/>
  <c r="N15" i="36"/>
  <c r="L8" i="36"/>
  <c r="L101" i="37"/>
  <c r="N101" i="37"/>
  <c r="L100" i="37"/>
  <c r="N100" i="37"/>
  <c r="L99" i="37"/>
  <c r="N97" i="37"/>
  <c r="L96" i="37"/>
  <c r="N96" i="37"/>
  <c r="N93" i="37"/>
  <c r="L92" i="37"/>
  <c r="N92" i="37"/>
  <c r="N91" i="37"/>
  <c r="L90" i="37"/>
  <c r="N90" i="37"/>
  <c r="J89" i="37"/>
  <c r="L88" i="37"/>
  <c r="N88" i="37"/>
  <c r="L87" i="37"/>
  <c r="N87" i="37"/>
  <c r="L86" i="37"/>
  <c r="N86" i="37"/>
  <c r="L85" i="37"/>
  <c r="N85" i="37"/>
  <c r="L84" i="37"/>
  <c r="N84" i="37"/>
  <c r="L83" i="37"/>
  <c r="N83" i="37"/>
  <c r="L82" i="37"/>
  <c r="N82" i="37"/>
  <c r="L81" i="37"/>
  <c r="N81" i="37"/>
  <c r="L80" i="37"/>
  <c r="N80" i="37"/>
  <c r="L79" i="37"/>
  <c r="N79" i="37"/>
  <c r="L78" i="37"/>
  <c r="N78" i="37"/>
  <c r="L77" i="37"/>
  <c r="N77" i="37"/>
  <c r="N76" i="37"/>
  <c r="L74" i="37"/>
  <c r="N74" i="37"/>
  <c r="L73" i="37"/>
  <c r="N73" i="37"/>
  <c r="M73" i="37"/>
  <c r="N72" i="37"/>
  <c r="L71" i="37"/>
  <c r="N71" i="37"/>
  <c r="N70" i="37"/>
  <c r="L70" i="37"/>
  <c r="M70" i="37"/>
  <c r="L69" i="37"/>
  <c r="N69" i="37"/>
  <c r="L67" i="37"/>
  <c r="N67" i="37"/>
  <c r="M66" i="37"/>
  <c r="N66" i="37"/>
  <c r="L65" i="37"/>
  <c r="N65" i="37"/>
  <c r="M65" i="37"/>
  <c r="L64" i="37"/>
  <c r="N64" i="37"/>
  <c r="L63" i="37"/>
  <c r="N63" i="37"/>
  <c r="L62" i="37"/>
  <c r="N62" i="37"/>
  <c r="N61" i="37"/>
  <c r="L61" i="37"/>
  <c r="L60" i="37"/>
  <c r="N60" i="37"/>
  <c r="L59" i="37"/>
  <c r="N59" i="37"/>
  <c r="L58" i="37"/>
  <c r="N58" i="37"/>
  <c r="N57" i="37"/>
  <c r="L57" i="37"/>
  <c r="L56" i="37"/>
  <c r="N56" i="37"/>
  <c r="L55" i="37"/>
  <c r="N55" i="37"/>
  <c r="L52" i="37"/>
  <c r="N52" i="37"/>
  <c r="L51" i="37"/>
  <c r="N51" i="37"/>
  <c r="M51" i="37"/>
  <c r="L50" i="37"/>
  <c r="L49" i="37"/>
  <c r="N49" i="37"/>
  <c r="L48" i="37"/>
  <c r="N48" i="37"/>
  <c r="M48" i="37"/>
  <c r="L47" i="37"/>
  <c r="N47" i="37"/>
  <c r="G46" i="37"/>
  <c r="M44" i="37"/>
  <c r="N44" i="37"/>
  <c r="G43" i="37"/>
  <c r="L42" i="37"/>
  <c r="N42" i="37"/>
  <c r="M41" i="37"/>
  <c r="N41" i="37"/>
  <c r="M40" i="37"/>
  <c r="G40" i="37"/>
  <c r="L39" i="37"/>
  <c r="N39" i="37"/>
  <c r="M38" i="37"/>
  <c r="N38" i="37"/>
  <c r="J36" i="37"/>
  <c r="N37" i="37"/>
  <c r="N35" i="37"/>
  <c r="M34" i="37"/>
  <c r="N34" i="37"/>
  <c r="N33" i="37"/>
  <c r="M32" i="37"/>
  <c r="N32" i="37"/>
  <c r="N31" i="37"/>
  <c r="M30" i="37"/>
  <c r="N30" i="37"/>
  <c r="L29" i="37"/>
  <c r="N29" i="37"/>
  <c r="L28" i="37"/>
  <c r="N28" i="37"/>
  <c r="L27" i="37"/>
  <c r="L22" i="37"/>
  <c r="N22" i="37"/>
  <c r="N21" i="37"/>
  <c r="L20" i="37"/>
  <c r="L18" i="37"/>
  <c r="N18" i="37"/>
  <c r="N17" i="37"/>
  <c r="L16" i="37"/>
  <c r="L14" i="37"/>
  <c r="N14" i="37"/>
  <c r="N13" i="37"/>
  <c r="L12" i="37"/>
  <c r="N12" i="37"/>
  <c r="N11" i="37"/>
  <c r="L10" i="37"/>
  <c r="N10" i="37"/>
  <c r="L9" i="37"/>
  <c r="N9" i="37"/>
  <c r="L8" i="37"/>
  <c r="N8" i="37"/>
  <c r="L7" i="37"/>
  <c r="N7" i="37"/>
  <c r="L101" i="38"/>
  <c r="N101" i="38"/>
  <c r="L100" i="38"/>
  <c r="N100" i="38"/>
  <c r="L99" i="38"/>
  <c r="N99" i="38"/>
  <c r="L98" i="38"/>
  <c r="N98" i="38"/>
  <c r="L97" i="38"/>
  <c r="N97" i="38"/>
  <c r="L96" i="38"/>
  <c r="N96" i="38"/>
  <c r="L95" i="38"/>
  <c r="N95" i="38"/>
  <c r="L94" i="38"/>
  <c r="N94" i="38"/>
  <c r="L93" i="38"/>
  <c r="N93" i="38"/>
  <c r="L92" i="38"/>
  <c r="N92" i="38"/>
  <c r="L91" i="38"/>
  <c r="N91" i="38"/>
  <c r="L90" i="38"/>
  <c r="N90" i="38"/>
  <c r="E89" i="38"/>
  <c r="L88" i="38"/>
  <c r="N88" i="38"/>
  <c r="L87" i="38"/>
  <c r="N87" i="38"/>
  <c r="L86" i="38"/>
  <c r="N86" i="38"/>
  <c r="L85" i="38"/>
  <c r="N85" i="38"/>
  <c r="N84" i="38"/>
  <c r="L84" i="38"/>
  <c r="M84" i="38"/>
  <c r="L83" i="38"/>
  <c r="N83" i="38"/>
  <c r="L82" i="38"/>
  <c r="N82" i="38"/>
  <c r="L81" i="38"/>
  <c r="N81" i="38"/>
  <c r="N80" i="38"/>
  <c r="L80" i="38"/>
  <c r="M80" i="38"/>
  <c r="L79" i="38"/>
  <c r="N79" i="38"/>
  <c r="L78" i="38"/>
  <c r="L77" i="38"/>
  <c r="L76" i="38"/>
  <c r="N74" i="38"/>
  <c r="M73" i="38"/>
  <c r="N73" i="38"/>
  <c r="N72" i="38"/>
  <c r="M71" i="38"/>
  <c r="N71" i="38"/>
  <c r="L70" i="38"/>
  <c r="N70" i="38"/>
  <c r="M69" i="38"/>
  <c r="L67" i="38"/>
  <c r="M67" i="38"/>
  <c r="N67" i="38"/>
  <c r="N66" i="38"/>
  <c r="M65" i="38"/>
  <c r="N65" i="38"/>
  <c r="G65" i="38"/>
  <c r="N64" i="38"/>
  <c r="M63" i="38"/>
  <c r="N63" i="38"/>
  <c r="G63" i="38"/>
  <c r="L62" i="38"/>
  <c r="N62" i="38"/>
  <c r="M61" i="38"/>
  <c r="N61" i="38"/>
  <c r="N60" i="38"/>
  <c r="G60" i="38"/>
  <c r="L59" i="38"/>
  <c r="N59" i="38"/>
  <c r="N58" i="38"/>
  <c r="L57" i="38"/>
  <c r="N57" i="38"/>
  <c r="G57" i="38"/>
  <c r="N56" i="38"/>
  <c r="L55" i="38"/>
  <c r="N55" i="38"/>
  <c r="M55" i="38"/>
  <c r="N54" i="38"/>
  <c r="J53" i="38"/>
  <c r="L52" i="38"/>
  <c r="N52" i="38"/>
  <c r="M52" i="38"/>
  <c r="L51" i="38"/>
  <c r="N51" i="38"/>
  <c r="N50" i="38"/>
  <c r="M50" i="38"/>
  <c r="G50" i="38"/>
  <c r="L49" i="38"/>
  <c r="N49" i="38"/>
  <c r="M49" i="38"/>
  <c r="N48" i="38"/>
  <c r="G47" i="38"/>
  <c r="L40" i="38"/>
  <c r="N40" i="38"/>
  <c r="G39" i="38"/>
  <c r="L35" i="38"/>
  <c r="N35" i="38"/>
  <c r="L34" i="38"/>
  <c r="N34" i="38"/>
  <c r="L31" i="38"/>
  <c r="N31" i="38"/>
  <c r="L30" i="38"/>
  <c r="N29" i="38"/>
  <c r="L28" i="38"/>
  <c r="N28" i="38"/>
  <c r="N27" i="38"/>
  <c r="L26" i="38"/>
  <c r="N26" i="38"/>
  <c r="E25" i="38"/>
  <c r="L24" i="38"/>
  <c r="N24" i="38"/>
  <c r="L23" i="38"/>
  <c r="N23" i="38"/>
  <c r="L22" i="38"/>
  <c r="N22" i="38"/>
  <c r="L21" i="38"/>
  <c r="N21" i="38"/>
  <c r="L20" i="38"/>
  <c r="N20" i="38"/>
  <c r="L19" i="38"/>
  <c r="N19" i="38"/>
  <c r="L18" i="38"/>
  <c r="N18" i="38"/>
  <c r="L17" i="38"/>
  <c r="N17" i="38"/>
  <c r="L16" i="38"/>
  <c r="N16" i="38"/>
  <c r="L15" i="38"/>
  <c r="N15" i="38"/>
  <c r="L14" i="38"/>
  <c r="N14" i="38"/>
  <c r="L13" i="38"/>
  <c r="N13" i="38"/>
  <c r="L12" i="38"/>
  <c r="N12" i="38"/>
  <c r="L11" i="38"/>
  <c r="N11" i="38"/>
  <c r="L10" i="38"/>
  <c r="N10" i="38"/>
  <c r="L9" i="38"/>
  <c r="N9" i="38"/>
  <c r="L8" i="38"/>
  <c r="N8" i="38"/>
  <c r="L7" i="38"/>
  <c r="N7" i="38"/>
  <c r="L101" i="48"/>
  <c r="N101" i="48"/>
  <c r="L100" i="48"/>
  <c r="N100" i="48"/>
  <c r="L99" i="48"/>
  <c r="N99" i="48"/>
  <c r="L98" i="48"/>
  <c r="N98" i="48"/>
  <c r="L97" i="48"/>
  <c r="N97" i="48"/>
  <c r="L96" i="48"/>
  <c r="N96" i="48"/>
  <c r="L95" i="48"/>
  <c r="N95" i="48"/>
  <c r="L94" i="48"/>
  <c r="N94" i="48"/>
  <c r="L93" i="48"/>
  <c r="N93" i="48"/>
  <c r="L92" i="48"/>
  <c r="N92" i="48"/>
  <c r="L91" i="48"/>
  <c r="M88" i="48"/>
  <c r="L87" i="48"/>
  <c r="N87" i="48"/>
  <c r="L86" i="48"/>
  <c r="L85" i="48"/>
  <c r="N85" i="48"/>
  <c r="M84" i="48"/>
  <c r="L83" i="48"/>
  <c r="N83" i="48"/>
  <c r="L82" i="48"/>
  <c r="N82" i="48"/>
  <c r="L81" i="48"/>
  <c r="N81" i="48"/>
  <c r="M80" i="48"/>
  <c r="L79" i="48"/>
  <c r="N79" i="48"/>
  <c r="G79" i="48"/>
  <c r="L78" i="48"/>
  <c r="L77" i="48"/>
  <c r="J75" i="48"/>
  <c r="L74" i="48"/>
  <c r="N74" i="48"/>
  <c r="M74" i="48"/>
  <c r="L73" i="48"/>
  <c r="N73" i="48"/>
  <c r="N72" i="48"/>
  <c r="L71" i="48"/>
  <c r="L67" i="48"/>
  <c r="N66" i="48"/>
  <c r="N65" i="48"/>
  <c r="L64" i="48"/>
  <c r="L63" i="48"/>
  <c r="L60" i="48"/>
  <c r="L59" i="48"/>
  <c r="N59" i="48"/>
  <c r="N58" i="48"/>
  <c r="N57" i="48"/>
  <c r="L56" i="48"/>
  <c r="L55" i="48"/>
  <c r="L50" i="48"/>
  <c r="N49" i="48"/>
  <c r="L48" i="48"/>
  <c r="N48" i="48"/>
  <c r="L46" i="48"/>
  <c r="N46" i="48"/>
  <c r="L44" i="48"/>
  <c r="N43" i="48"/>
  <c r="L42" i="48"/>
  <c r="N42" i="48"/>
  <c r="N41" i="48"/>
  <c r="L40" i="48"/>
  <c r="N40" i="48"/>
  <c r="N39" i="48"/>
  <c r="L38" i="48"/>
  <c r="N37" i="48"/>
  <c r="N35" i="48"/>
  <c r="L34" i="48"/>
  <c r="N34" i="48"/>
  <c r="N33" i="48"/>
  <c r="L32" i="48"/>
  <c r="N32" i="48"/>
  <c r="L31" i="48"/>
  <c r="N31" i="48"/>
  <c r="L30" i="48"/>
  <c r="N30" i="48"/>
  <c r="L29" i="48"/>
  <c r="N29" i="48"/>
  <c r="L28" i="48"/>
  <c r="N28" i="48"/>
  <c r="L27" i="48"/>
  <c r="N27" i="48"/>
  <c r="L26" i="48"/>
  <c r="N26" i="48"/>
  <c r="E25" i="48"/>
  <c r="L24" i="48"/>
  <c r="N24" i="48"/>
  <c r="L23" i="48"/>
  <c r="N23" i="48"/>
  <c r="L22" i="48"/>
  <c r="N22" i="48"/>
  <c r="L21" i="48"/>
  <c r="N21" i="48"/>
  <c r="L20" i="48"/>
  <c r="N20" i="48"/>
  <c r="L19" i="48"/>
  <c r="N19" i="48"/>
  <c r="L18" i="48"/>
  <c r="N18" i="48"/>
  <c r="L17" i="48"/>
  <c r="N17" i="48"/>
  <c r="L16" i="48"/>
  <c r="N16" i="48"/>
  <c r="L15" i="48"/>
  <c r="N15" i="48"/>
  <c r="L14" i="48"/>
  <c r="N14" i="48"/>
  <c r="L13" i="48"/>
  <c r="N13" i="48"/>
  <c r="L12" i="48"/>
  <c r="N12" i="48"/>
  <c r="L11" i="48"/>
  <c r="N11" i="48"/>
  <c r="L10" i="48"/>
  <c r="N10" i="48"/>
  <c r="L9" i="48"/>
  <c r="N9" i="48"/>
  <c r="L8" i="48"/>
  <c r="N8" i="48"/>
  <c r="L7" i="48"/>
  <c r="N7" i="48"/>
  <c r="L101" i="49"/>
  <c r="N101" i="49"/>
  <c r="L100" i="49"/>
  <c r="N100" i="49"/>
  <c r="L99" i="49"/>
  <c r="N99" i="49"/>
  <c r="N98" i="49"/>
  <c r="L98" i="49"/>
  <c r="L97" i="49"/>
  <c r="N97" i="49"/>
  <c r="L96" i="49"/>
  <c r="N96" i="49"/>
  <c r="L95" i="49"/>
  <c r="N95" i="49"/>
  <c r="N94" i="49"/>
  <c r="L94" i="49"/>
  <c r="L93" i="49"/>
  <c r="N93" i="49"/>
  <c r="L92" i="49"/>
  <c r="N92" i="49"/>
  <c r="L91" i="49"/>
  <c r="L90" i="49"/>
  <c r="L87" i="49"/>
  <c r="G87" i="49"/>
  <c r="N86" i="49"/>
  <c r="L85" i="49"/>
  <c r="G85" i="49"/>
  <c r="M85" i="49"/>
  <c r="N84" i="49"/>
  <c r="L83" i="49"/>
  <c r="G83" i="49"/>
  <c r="N82" i="49"/>
  <c r="L81" i="49"/>
  <c r="G81" i="49"/>
  <c r="M81" i="49"/>
  <c r="N80" i="49"/>
  <c r="L79" i="49"/>
  <c r="G79" i="49"/>
  <c r="N78" i="49"/>
  <c r="L77" i="49"/>
  <c r="G77" i="49"/>
  <c r="M77" i="49"/>
  <c r="L73" i="49"/>
  <c r="N73" i="49"/>
  <c r="L72" i="49"/>
  <c r="N72" i="49"/>
  <c r="L67" i="49"/>
  <c r="L66" i="49"/>
  <c r="L63" i="49"/>
  <c r="N63" i="49"/>
  <c r="L62" i="49"/>
  <c r="N62" i="49"/>
  <c r="N60" i="49"/>
  <c r="L59" i="49"/>
  <c r="L57" i="49"/>
  <c r="N57" i="49"/>
  <c r="N56" i="49"/>
  <c r="L55" i="49"/>
  <c r="N54" i="49"/>
  <c r="N53" i="49"/>
  <c r="N52" i="49"/>
  <c r="L51" i="49"/>
  <c r="N51" i="49"/>
  <c r="N50" i="49"/>
  <c r="L49" i="49"/>
  <c r="N49" i="49"/>
  <c r="N48" i="49"/>
  <c r="L47" i="49"/>
  <c r="N46" i="49"/>
  <c r="L44" i="49"/>
  <c r="N44" i="49"/>
  <c r="L43" i="49"/>
  <c r="N43" i="49"/>
  <c r="N42" i="49"/>
  <c r="L41" i="49"/>
  <c r="N41" i="49"/>
  <c r="N40" i="49"/>
  <c r="L39" i="49"/>
  <c r="L38" i="49"/>
  <c r="L37" i="49"/>
  <c r="E36" i="49"/>
  <c r="L35" i="49"/>
  <c r="N35" i="49"/>
  <c r="L34" i="49"/>
  <c r="N34" i="49"/>
  <c r="L33" i="49"/>
  <c r="N33" i="49"/>
  <c r="L32" i="49"/>
  <c r="N32" i="49"/>
  <c r="L31" i="49"/>
  <c r="N31" i="49"/>
  <c r="L30" i="49"/>
  <c r="N30" i="49"/>
  <c r="L29" i="49"/>
  <c r="N29" i="49"/>
  <c r="L28" i="49"/>
  <c r="N28" i="49"/>
  <c r="L27" i="49"/>
  <c r="N27" i="49"/>
  <c r="J25" i="49"/>
  <c r="N26" i="49"/>
  <c r="E25" i="49"/>
  <c r="N25" i="49"/>
  <c r="L24" i="49"/>
  <c r="N24" i="49"/>
  <c r="L23" i="49"/>
  <c r="N23" i="49"/>
  <c r="L22" i="49"/>
  <c r="N22" i="49"/>
  <c r="L21" i="49"/>
  <c r="N21" i="49"/>
  <c r="L20" i="49"/>
  <c r="N20" i="49"/>
  <c r="L19" i="49"/>
  <c r="N19" i="49"/>
  <c r="L18" i="49"/>
  <c r="N18" i="49"/>
  <c r="L17" i="49"/>
  <c r="N17" i="49"/>
  <c r="L16" i="49"/>
  <c r="N16" i="49"/>
  <c r="L15" i="49"/>
  <c r="N15" i="49"/>
  <c r="L14" i="49"/>
  <c r="N14" i="49"/>
  <c r="L13" i="49"/>
  <c r="N13" i="49"/>
  <c r="L12" i="49"/>
  <c r="N12" i="49"/>
  <c r="L11" i="49"/>
  <c r="N11" i="49"/>
  <c r="L10" i="49"/>
  <c r="N10" i="49"/>
  <c r="L9" i="49"/>
  <c r="N9" i="49"/>
  <c r="L8" i="49"/>
  <c r="N8" i="49"/>
  <c r="L7" i="49"/>
  <c r="N7" i="49"/>
  <c r="E6" i="49"/>
  <c r="J6" i="49"/>
  <c r="N6" i="49"/>
  <c r="L101" i="50"/>
  <c r="N101" i="50"/>
  <c r="L100" i="50"/>
  <c r="N100" i="50"/>
  <c r="L99" i="50"/>
  <c r="N99" i="50"/>
  <c r="L98" i="50"/>
  <c r="N98" i="50"/>
  <c r="L97" i="50"/>
  <c r="N97" i="50"/>
  <c r="L96" i="50"/>
  <c r="N96" i="50"/>
  <c r="L95" i="50"/>
  <c r="M95" i="50"/>
  <c r="G95" i="50"/>
  <c r="L94" i="50"/>
  <c r="N94" i="50"/>
  <c r="L93" i="50"/>
  <c r="N93" i="50"/>
  <c r="M92" i="50"/>
  <c r="N91" i="50"/>
  <c r="N88" i="50"/>
  <c r="L87" i="50"/>
  <c r="N87" i="50"/>
  <c r="L86" i="50"/>
  <c r="N86" i="50"/>
  <c r="L85" i="50"/>
  <c r="N85" i="50"/>
  <c r="N84" i="50"/>
  <c r="L83" i="50"/>
  <c r="N83" i="50"/>
  <c r="L82" i="50"/>
  <c r="N82" i="50"/>
  <c r="L81" i="50"/>
  <c r="N81" i="50"/>
  <c r="N80" i="50"/>
  <c r="L80" i="50"/>
  <c r="L79" i="50"/>
  <c r="N79" i="50"/>
  <c r="L78" i="50"/>
  <c r="N78" i="50"/>
  <c r="L77" i="50"/>
  <c r="N77" i="50"/>
  <c r="E75" i="50"/>
  <c r="N73" i="50"/>
  <c r="L73" i="50"/>
  <c r="L72" i="50"/>
  <c r="N72" i="50"/>
  <c r="L71" i="50"/>
  <c r="N71" i="50"/>
  <c r="N69" i="50"/>
  <c r="N67" i="50"/>
  <c r="G67" i="50"/>
  <c r="L66" i="50"/>
  <c r="N66" i="50"/>
  <c r="L65" i="50"/>
  <c r="N65" i="50"/>
  <c r="N64" i="50"/>
  <c r="L64" i="50"/>
  <c r="G64" i="50"/>
  <c r="N63" i="50"/>
  <c r="G63" i="50"/>
  <c r="L62" i="50"/>
  <c r="N62" i="50"/>
  <c r="G62" i="50"/>
  <c r="L61" i="50"/>
  <c r="N61" i="50"/>
  <c r="L60" i="50"/>
  <c r="N60" i="50"/>
  <c r="G60" i="50"/>
  <c r="N59" i="50"/>
  <c r="G59" i="50"/>
  <c r="L58" i="50"/>
  <c r="N58" i="50"/>
  <c r="G58" i="50"/>
  <c r="L57" i="50"/>
  <c r="L56" i="50"/>
  <c r="N56" i="50"/>
  <c r="N55" i="50"/>
  <c r="L55" i="50"/>
  <c r="L54" i="50"/>
  <c r="J53" i="50"/>
  <c r="E53" i="50"/>
  <c r="L52" i="50"/>
  <c r="N52" i="50"/>
  <c r="N51" i="50"/>
  <c r="L51" i="50"/>
  <c r="M51" i="50"/>
  <c r="L50" i="50"/>
  <c r="N50" i="50"/>
  <c r="N48" i="50"/>
  <c r="L47" i="50"/>
  <c r="N47" i="50"/>
  <c r="M47" i="50"/>
  <c r="L46" i="50"/>
  <c r="M46" i="50"/>
  <c r="E45" i="50"/>
  <c r="N44" i="50"/>
  <c r="L43" i="50"/>
  <c r="N43" i="50"/>
  <c r="M43" i="50"/>
  <c r="L42" i="50"/>
  <c r="N42" i="50"/>
  <c r="M42" i="50"/>
  <c r="L41" i="50"/>
  <c r="N41" i="50"/>
  <c r="N40" i="50"/>
  <c r="N39" i="50"/>
  <c r="L39" i="50"/>
  <c r="M39" i="50"/>
  <c r="L38" i="50"/>
  <c r="N38" i="50"/>
  <c r="M38" i="50"/>
  <c r="L37" i="50"/>
  <c r="J36" i="50"/>
  <c r="N35" i="50"/>
  <c r="N34" i="50"/>
  <c r="G34" i="50"/>
  <c r="L33" i="50"/>
  <c r="N33" i="50"/>
  <c r="L32" i="50"/>
  <c r="N32" i="50"/>
  <c r="N31" i="50"/>
  <c r="L31" i="50"/>
  <c r="N30" i="50"/>
  <c r="L29" i="50"/>
  <c r="N29" i="50"/>
  <c r="M28" i="50"/>
  <c r="L28" i="50"/>
  <c r="N28" i="50"/>
  <c r="N27" i="50"/>
  <c r="L26" i="50"/>
  <c r="M26" i="50"/>
  <c r="L24" i="50"/>
  <c r="N24" i="50"/>
  <c r="N23" i="50"/>
  <c r="L22" i="50"/>
  <c r="N22" i="50"/>
  <c r="L21" i="50"/>
  <c r="N21" i="50"/>
  <c r="L20" i="50"/>
  <c r="N20" i="50"/>
  <c r="N19" i="50"/>
  <c r="L19" i="50"/>
  <c r="L18" i="50"/>
  <c r="N18" i="50"/>
  <c r="L17" i="50"/>
  <c r="N17" i="50"/>
  <c r="L16" i="50"/>
  <c r="N16" i="50"/>
  <c r="N15" i="50"/>
  <c r="L15" i="50"/>
  <c r="L14" i="50"/>
  <c r="N14" i="50"/>
  <c r="L13" i="50"/>
  <c r="N13" i="50"/>
  <c r="L12" i="50"/>
  <c r="N12" i="50"/>
  <c r="N11" i="50"/>
  <c r="L11" i="50"/>
  <c r="L10" i="50"/>
  <c r="N10" i="50"/>
  <c r="L9" i="50"/>
  <c r="N9" i="50"/>
  <c r="L8" i="50"/>
  <c r="N7" i="50"/>
  <c r="L101" i="45"/>
  <c r="N101" i="45"/>
  <c r="N100" i="45"/>
  <c r="M100" i="45"/>
  <c r="L99" i="45"/>
  <c r="N99" i="45"/>
  <c r="M99" i="45"/>
  <c r="M98" i="45"/>
  <c r="N98" i="45"/>
  <c r="G98" i="45"/>
  <c r="L97" i="45"/>
  <c r="N97" i="45"/>
  <c r="M97" i="45"/>
  <c r="M96" i="45"/>
  <c r="N96" i="45"/>
  <c r="L95" i="45"/>
  <c r="N95" i="45"/>
  <c r="M95" i="45"/>
  <c r="M94" i="45"/>
  <c r="N94" i="45"/>
  <c r="G94" i="45"/>
  <c r="L93" i="45"/>
  <c r="N93" i="45"/>
  <c r="M93" i="45"/>
  <c r="M92" i="45"/>
  <c r="N92" i="45"/>
  <c r="L91" i="45"/>
  <c r="N91" i="45"/>
  <c r="M91" i="45"/>
  <c r="M90" i="45"/>
  <c r="G90" i="45"/>
  <c r="M88" i="45"/>
  <c r="N88" i="45"/>
  <c r="G88" i="45"/>
  <c r="L87" i="45"/>
  <c r="N87" i="45"/>
  <c r="M87" i="45"/>
  <c r="M86" i="45"/>
  <c r="N86" i="45"/>
  <c r="L85" i="45"/>
  <c r="N85" i="45"/>
  <c r="N84" i="45"/>
  <c r="L83" i="45"/>
  <c r="N83" i="45"/>
  <c r="L81" i="45"/>
  <c r="N81" i="45"/>
  <c r="M81" i="45"/>
  <c r="L80" i="45"/>
  <c r="L79" i="45"/>
  <c r="N79" i="45"/>
  <c r="M79" i="45"/>
  <c r="L78" i="45"/>
  <c r="N78" i="45"/>
  <c r="L77" i="45"/>
  <c r="N77" i="45"/>
  <c r="M77" i="45"/>
  <c r="L76" i="45"/>
  <c r="L74" i="45"/>
  <c r="L73" i="45"/>
  <c r="N73" i="45"/>
  <c r="M73" i="45"/>
  <c r="L72" i="45"/>
  <c r="L71" i="45"/>
  <c r="N71" i="45"/>
  <c r="M71" i="45"/>
  <c r="N69" i="45"/>
  <c r="M69" i="45"/>
  <c r="L67" i="45"/>
  <c r="N67" i="45"/>
  <c r="M67" i="45"/>
  <c r="L66" i="45"/>
  <c r="N66" i="45"/>
  <c r="L65" i="45"/>
  <c r="N65" i="45"/>
  <c r="L64" i="45"/>
  <c r="N64" i="45"/>
  <c r="L63" i="45"/>
  <c r="N63" i="45"/>
  <c r="L60" i="45"/>
  <c r="N60" i="45"/>
  <c r="L59" i="45"/>
  <c r="N59" i="45"/>
  <c r="L56" i="45"/>
  <c r="N56" i="45"/>
  <c r="L55" i="45"/>
  <c r="N55" i="45"/>
  <c r="L52" i="45"/>
  <c r="N52" i="45"/>
  <c r="L51" i="45"/>
  <c r="N51" i="45"/>
  <c r="L48" i="45"/>
  <c r="N48" i="45"/>
  <c r="L47" i="45"/>
  <c r="N47" i="45"/>
  <c r="L44" i="45"/>
  <c r="N44" i="45"/>
  <c r="L43" i="45"/>
  <c r="N43" i="45"/>
  <c r="L40" i="45"/>
  <c r="N40" i="45"/>
  <c r="L39" i="45"/>
  <c r="N39" i="45"/>
  <c r="L35" i="45"/>
  <c r="N35" i="45"/>
  <c r="L34" i="45"/>
  <c r="N34" i="45"/>
  <c r="L31" i="45"/>
  <c r="N31" i="45"/>
  <c r="L30" i="45"/>
  <c r="N30" i="45"/>
  <c r="L27" i="45"/>
  <c r="N27" i="45"/>
  <c r="N26" i="45"/>
  <c r="N25" i="45"/>
  <c r="L23" i="45"/>
  <c r="N23" i="45"/>
  <c r="L22" i="45"/>
  <c r="N22" i="45"/>
  <c r="L19" i="45"/>
  <c r="N19" i="45"/>
  <c r="N18" i="45"/>
  <c r="L17" i="45"/>
  <c r="N17" i="45"/>
  <c r="N16" i="45"/>
  <c r="L16" i="45"/>
  <c r="L15" i="45"/>
  <c r="N15" i="45"/>
  <c r="L14" i="45"/>
  <c r="N14" i="45"/>
  <c r="L13" i="45"/>
  <c r="N13" i="45"/>
  <c r="L12" i="45"/>
  <c r="N12" i="45"/>
  <c r="L11" i="45"/>
  <c r="N11" i="45"/>
  <c r="L10" i="45"/>
  <c r="N10" i="45"/>
  <c r="L9" i="45"/>
  <c r="N9" i="45"/>
  <c r="L8" i="45"/>
  <c r="N8" i="45"/>
  <c r="L7" i="45"/>
  <c r="N7" i="45"/>
  <c r="E6" i="45"/>
  <c r="E101" i="42"/>
  <c r="E100" i="42"/>
  <c r="E99" i="42"/>
  <c r="E98" i="42"/>
  <c r="E97" i="42"/>
  <c r="E96" i="42"/>
  <c r="G95" i="42"/>
  <c r="G94" i="42"/>
  <c r="G93" i="42"/>
  <c r="G92" i="42"/>
  <c r="G91" i="42"/>
  <c r="G90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4" i="42"/>
  <c r="G73" i="42"/>
  <c r="G72" i="42"/>
  <c r="G71" i="42"/>
  <c r="G70" i="42"/>
  <c r="G69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2" i="42"/>
  <c r="G51" i="42"/>
  <c r="G50" i="42"/>
  <c r="G49" i="42"/>
  <c r="G48" i="42"/>
  <c r="E48" i="42"/>
  <c r="E47" i="42"/>
  <c r="E46" i="42"/>
  <c r="E44" i="42"/>
  <c r="E43" i="42"/>
  <c r="E42" i="42"/>
  <c r="E41" i="42"/>
  <c r="E40" i="42"/>
  <c r="E39" i="42"/>
  <c r="E38" i="42"/>
  <c r="E37" i="42"/>
  <c r="E36" i="42"/>
  <c r="E34" i="42"/>
  <c r="E30" i="42"/>
  <c r="E26" i="42"/>
  <c r="G24" i="42"/>
  <c r="E23" i="42"/>
  <c r="E22" i="42"/>
  <c r="E21" i="42"/>
  <c r="G20" i="42"/>
  <c r="E19" i="42"/>
  <c r="E18" i="42"/>
  <c r="E17" i="42"/>
  <c r="G16" i="42"/>
  <c r="E15" i="42"/>
  <c r="E14" i="42"/>
  <c r="E13" i="42"/>
  <c r="G12" i="42"/>
  <c r="E11" i="42"/>
  <c r="E9" i="42"/>
  <c r="G8" i="42"/>
  <c r="E7" i="42"/>
  <c r="M101" i="47"/>
  <c r="L100" i="47"/>
  <c r="N100" i="47"/>
  <c r="L99" i="47"/>
  <c r="N99" i="47"/>
  <c r="L98" i="47"/>
  <c r="N98" i="47"/>
  <c r="E98" i="47"/>
  <c r="M97" i="47"/>
  <c r="L96" i="47"/>
  <c r="N96" i="47"/>
  <c r="L95" i="47"/>
  <c r="L94" i="47"/>
  <c r="N94" i="47"/>
  <c r="E94" i="47"/>
  <c r="M93" i="47"/>
  <c r="L92" i="47"/>
  <c r="N92" i="47"/>
  <c r="L91" i="47"/>
  <c r="N91" i="47"/>
  <c r="L90" i="47"/>
  <c r="E90" i="47"/>
  <c r="L88" i="47"/>
  <c r="N88" i="47"/>
  <c r="L87" i="47"/>
  <c r="N87" i="47"/>
  <c r="L86" i="47"/>
  <c r="N86" i="47"/>
  <c r="E86" i="47"/>
  <c r="N85" i="47"/>
  <c r="L85" i="47"/>
  <c r="M85" i="47"/>
  <c r="L84" i="47"/>
  <c r="N84" i="47"/>
  <c r="L82" i="47"/>
  <c r="N82" i="47"/>
  <c r="E82" i="47"/>
  <c r="N81" i="47"/>
  <c r="L81" i="47"/>
  <c r="M81" i="47"/>
  <c r="L80" i="47"/>
  <c r="N80" i="47"/>
  <c r="L78" i="47"/>
  <c r="N78" i="47"/>
  <c r="E78" i="47"/>
  <c r="N77" i="47"/>
  <c r="L77" i="47"/>
  <c r="E77" i="47"/>
  <c r="N76" i="47"/>
  <c r="G76" i="47"/>
  <c r="L74" i="47"/>
  <c r="N74" i="47"/>
  <c r="E74" i="47"/>
  <c r="N73" i="47"/>
  <c r="L73" i="47"/>
  <c r="E73" i="47"/>
  <c r="L72" i="47"/>
  <c r="N72" i="47"/>
  <c r="L71" i="47"/>
  <c r="N71" i="47"/>
  <c r="L70" i="47"/>
  <c r="N69" i="47"/>
  <c r="L69" i="47"/>
  <c r="N67" i="47"/>
  <c r="M67" i="47"/>
  <c r="M66" i="47"/>
  <c r="N66" i="47"/>
  <c r="E66" i="47"/>
  <c r="L65" i="47"/>
  <c r="N65" i="47"/>
  <c r="E65" i="47"/>
  <c r="M64" i="47"/>
  <c r="N64" i="47"/>
  <c r="E64" i="47"/>
  <c r="L63" i="47"/>
  <c r="N63" i="47"/>
  <c r="E63" i="47"/>
  <c r="M62" i="47"/>
  <c r="N62" i="47"/>
  <c r="E62" i="47"/>
  <c r="L61" i="47"/>
  <c r="N61" i="47"/>
  <c r="E61" i="47"/>
  <c r="M60" i="47"/>
  <c r="N60" i="47"/>
  <c r="E60" i="47"/>
  <c r="L59" i="47"/>
  <c r="N59" i="47"/>
  <c r="E59" i="47"/>
  <c r="M58" i="47"/>
  <c r="N58" i="47"/>
  <c r="E58" i="47"/>
  <c r="L57" i="47"/>
  <c r="N57" i="47"/>
  <c r="E57" i="47"/>
  <c r="M56" i="47"/>
  <c r="N56" i="47"/>
  <c r="E56" i="47"/>
  <c r="L55" i="47"/>
  <c r="N55" i="47"/>
  <c r="E54" i="47"/>
  <c r="G54" i="47"/>
  <c r="N52" i="47"/>
  <c r="E52" i="47"/>
  <c r="L51" i="47"/>
  <c r="N51" i="47"/>
  <c r="N50" i="47"/>
  <c r="E50" i="47"/>
  <c r="G50" i="47"/>
  <c r="N48" i="47"/>
  <c r="E48" i="47"/>
  <c r="G48" i="47"/>
  <c r="L47" i="47"/>
  <c r="N47" i="47"/>
  <c r="E46" i="47"/>
  <c r="N44" i="47"/>
  <c r="E44" i="47"/>
  <c r="G44" i="47"/>
  <c r="L43" i="47"/>
  <c r="N43" i="47"/>
  <c r="N42" i="47"/>
  <c r="E42" i="47"/>
  <c r="N40" i="47"/>
  <c r="E40" i="47"/>
  <c r="L39" i="47"/>
  <c r="N39" i="47"/>
  <c r="E38" i="47"/>
  <c r="G38" i="47"/>
  <c r="N34" i="47"/>
  <c r="E34" i="47"/>
  <c r="L33" i="47"/>
  <c r="N33" i="47"/>
  <c r="N32" i="47"/>
  <c r="E32" i="47"/>
  <c r="G32" i="47"/>
  <c r="N31" i="47"/>
  <c r="M30" i="47"/>
  <c r="N30" i="47"/>
  <c r="E30" i="47"/>
  <c r="G30" i="47"/>
  <c r="N29" i="47"/>
  <c r="M28" i="47"/>
  <c r="N28" i="47"/>
  <c r="E28" i="47"/>
  <c r="L27" i="47"/>
  <c r="N27" i="47"/>
  <c r="M26" i="47"/>
  <c r="E26" i="47"/>
  <c r="L24" i="47"/>
  <c r="M24" i="47"/>
  <c r="N24" i="47"/>
  <c r="E24" i="47"/>
  <c r="N23" i="47"/>
  <c r="M22" i="47"/>
  <c r="N22" i="47"/>
  <c r="E22" i="47"/>
  <c r="G22" i="47"/>
  <c r="N21" i="47"/>
  <c r="L20" i="47"/>
  <c r="N20" i="47"/>
  <c r="N19" i="47"/>
  <c r="L18" i="47"/>
  <c r="N18" i="47"/>
  <c r="N17" i="47"/>
  <c r="L16" i="47"/>
  <c r="N16" i="47"/>
  <c r="N15" i="47"/>
  <c r="L14" i="47"/>
  <c r="N14" i="47"/>
  <c r="N13" i="47"/>
  <c r="L12" i="47"/>
  <c r="N12" i="47"/>
  <c r="N11" i="47"/>
  <c r="L10" i="47"/>
  <c r="N10" i="47"/>
  <c r="N9" i="47"/>
  <c r="L8" i="47"/>
  <c r="N8" i="47"/>
  <c r="L101" i="41"/>
  <c r="L100" i="41"/>
  <c r="N100" i="41"/>
  <c r="L99" i="41"/>
  <c r="E99" i="41"/>
  <c r="N98" i="41"/>
  <c r="L98" i="41"/>
  <c r="L97" i="41"/>
  <c r="N97" i="41"/>
  <c r="L96" i="41"/>
  <c r="N96" i="41"/>
  <c r="L95" i="41"/>
  <c r="N95" i="41"/>
  <c r="L94" i="41"/>
  <c r="N94" i="41"/>
  <c r="L93" i="41"/>
  <c r="N93" i="41"/>
  <c r="L92" i="41"/>
  <c r="N92" i="41"/>
  <c r="L91" i="41"/>
  <c r="N91" i="41"/>
  <c r="J89" i="41"/>
  <c r="N90" i="41"/>
  <c r="L88" i="41"/>
  <c r="N88" i="41"/>
  <c r="E88" i="41"/>
  <c r="L87" i="41"/>
  <c r="N87" i="41"/>
  <c r="E87" i="41"/>
  <c r="N86" i="41"/>
  <c r="L86" i="41"/>
  <c r="M86" i="41"/>
  <c r="N85" i="41"/>
  <c r="L85" i="41"/>
  <c r="E85" i="41"/>
  <c r="G85" i="41"/>
  <c r="L84" i="41"/>
  <c r="N84" i="41"/>
  <c r="M84" i="41"/>
  <c r="L83" i="41"/>
  <c r="N83" i="41"/>
  <c r="E83" i="41"/>
  <c r="N82" i="41"/>
  <c r="E82" i="41"/>
  <c r="L81" i="41"/>
  <c r="N81" i="41"/>
  <c r="L80" i="41"/>
  <c r="N80" i="41"/>
  <c r="L79" i="41"/>
  <c r="N79" i="41"/>
  <c r="E79" i="41"/>
  <c r="N78" i="41"/>
  <c r="L78" i="41"/>
  <c r="N77" i="41"/>
  <c r="L76" i="41"/>
  <c r="N76" i="41"/>
  <c r="L74" i="41"/>
  <c r="M74" i="41"/>
  <c r="L73" i="41"/>
  <c r="N73" i="41"/>
  <c r="L71" i="41"/>
  <c r="N71" i="41"/>
  <c r="M71" i="41"/>
  <c r="L70" i="41"/>
  <c r="N69" i="41"/>
  <c r="L67" i="41"/>
  <c r="N67" i="41"/>
  <c r="M67" i="41"/>
  <c r="L65" i="41"/>
  <c r="N65" i="41"/>
  <c r="M65" i="41"/>
  <c r="L63" i="41"/>
  <c r="N63" i="41"/>
  <c r="E63" i="41"/>
  <c r="M63" i="41"/>
  <c r="L62" i="41"/>
  <c r="N62" i="41"/>
  <c r="L61" i="41"/>
  <c r="N61" i="41"/>
  <c r="L60" i="41"/>
  <c r="N60" i="41"/>
  <c r="L58" i="41"/>
  <c r="N57" i="41"/>
  <c r="L56" i="41"/>
  <c r="N56" i="41"/>
  <c r="N52" i="41"/>
  <c r="L51" i="41"/>
  <c r="N51" i="41"/>
  <c r="L49" i="41"/>
  <c r="N48" i="41"/>
  <c r="L47" i="41"/>
  <c r="N47" i="41"/>
  <c r="N44" i="41"/>
  <c r="L43" i="41"/>
  <c r="N43" i="41"/>
  <c r="N40" i="41"/>
  <c r="L39" i="41"/>
  <c r="N39" i="41"/>
  <c r="N35" i="41"/>
  <c r="L34" i="41"/>
  <c r="N34" i="41"/>
  <c r="N31" i="41"/>
  <c r="L30" i="41"/>
  <c r="N30" i="41"/>
  <c r="N27" i="41"/>
  <c r="N26" i="41"/>
  <c r="N23" i="41"/>
  <c r="L22" i="41"/>
  <c r="N22" i="41"/>
  <c r="N19" i="41"/>
  <c r="L18" i="41"/>
  <c r="N18" i="41"/>
  <c r="N15" i="41"/>
  <c r="L14" i="41"/>
  <c r="N14" i="41"/>
  <c r="N11" i="41"/>
  <c r="L10" i="41"/>
  <c r="N10" i="41"/>
  <c r="N7" i="41"/>
  <c r="N99" i="46"/>
  <c r="L98" i="46"/>
  <c r="N98" i="46"/>
  <c r="L97" i="46"/>
  <c r="N97" i="46"/>
  <c r="L96" i="46"/>
  <c r="N96" i="46"/>
  <c r="L95" i="46"/>
  <c r="N95" i="46"/>
  <c r="L94" i="46"/>
  <c r="N94" i="46"/>
  <c r="L93" i="46"/>
  <c r="N93" i="46"/>
  <c r="L92" i="46"/>
  <c r="N92" i="46"/>
  <c r="L91" i="46"/>
  <c r="N91" i="46"/>
  <c r="L90" i="46"/>
  <c r="N90" i="46"/>
  <c r="L88" i="46"/>
  <c r="N88" i="46"/>
  <c r="E88" i="46"/>
  <c r="L87" i="46"/>
  <c r="N87" i="46"/>
  <c r="E87" i="46"/>
  <c r="L86" i="46"/>
  <c r="N86" i="46"/>
  <c r="E86" i="46"/>
  <c r="L85" i="46"/>
  <c r="N85" i="46"/>
  <c r="E85" i="46"/>
  <c r="L84" i="46"/>
  <c r="N84" i="46"/>
  <c r="E84" i="46"/>
  <c r="L83" i="46"/>
  <c r="N83" i="46"/>
  <c r="E83" i="46"/>
  <c r="L82" i="46"/>
  <c r="N82" i="46"/>
  <c r="E82" i="46"/>
  <c r="L81" i="46"/>
  <c r="N81" i="46"/>
  <c r="E81" i="46"/>
  <c r="L80" i="46"/>
  <c r="N80" i="46"/>
  <c r="E80" i="46"/>
  <c r="L79" i="46"/>
  <c r="N79" i="46"/>
  <c r="E79" i="46"/>
  <c r="L78" i="46"/>
  <c r="N78" i="46"/>
  <c r="E78" i="46"/>
  <c r="L77" i="46"/>
  <c r="N77" i="46"/>
  <c r="E77" i="46"/>
  <c r="L76" i="46"/>
  <c r="N76" i="46"/>
  <c r="E76" i="46"/>
  <c r="J75" i="46"/>
  <c r="L74" i="46"/>
  <c r="N74" i="46"/>
  <c r="E74" i="46"/>
  <c r="L73" i="46"/>
  <c r="N73" i="46"/>
  <c r="E73" i="46"/>
  <c r="L72" i="46"/>
  <c r="N72" i="46"/>
  <c r="E72" i="46"/>
  <c r="L71" i="46"/>
  <c r="N71" i="46"/>
  <c r="E71" i="46"/>
  <c r="L70" i="46"/>
  <c r="N70" i="46"/>
  <c r="E70" i="46"/>
  <c r="L69" i="46"/>
  <c r="N69" i="46"/>
  <c r="E69" i="46"/>
  <c r="J68" i="46"/>
  <c r="L67" i="46"/>
  <c r="N67" i="46"/>
  <c r="E67" i="46"/>
  <c r="L66" i="46"/>
  <c r="N66" i="46"/>
  <c r="E66" i="46"/>
  <c r="L65" i="46"/>
  <c r="N65" i="46"/>
  <c r="E65" i="46"/>
  <c r="L64" i="46"/>
  <c r="N64" i="46"/>
  <c r="L63" i="46"/>
  <c r="N63" i="46"/>
  <c r="L62" i="46"/>
  <c r="N62" i="46"/>
  <c r="L61" i="46"/>
  <c r="N61" i="46"/>
  <c r="L60" i="46"/>
  <c r="N60" i="46"/>
  <c r="L59" i="46"/>
  <c r="N59" i="46"/>
  <c r="L58" i="46"/>
  <c r="N58" i="46"/>
  <c r="L57" i="46"/>
  <c r="N57" i="46"/>
  <c r="L56" i="46"/>
  <c r="N56" i="46"/>
  <c r="L55" i="46"/>
  <c r="N55" i="46"/>
  <c r="L54" i="46"/>
  <c r="N54" i="46"/>
  <c r="L52" i="46"/>
  <c r="N52" i="46"/>
  <c r="E52" i="46"/>
  <c r="L51" i="46"/>
  <c r="N51" i="46"/>
  <c r="E51" i="46"/>
  <c r="L50" i="46"/>
  <c r="N50" i="46"/>
  <c r="E50" i="46"/>
  <c r="L49" i="46"/>
  <c r="N49" i="46"/>
  <c r="E49" i="46"/>
  <c r="L48" i="46"/>
  <c r="N48" i="46"/>
  <c r="E48" i="46"/>
  <c r="L47" i="46"/>
  <c r="N47" i="46"/>
  <c r="E47" i="46"/>
  <c r="L46" i="46"/>
  <c r="N46" i="46"/>
  <c r="J45" i="46"/>
  <c r="L44" i="46"/>
  <c r="N44" i="46"/>
  <c r="E44" i="46"/>
  <c r="L43" i="46"/>
  <c r="N43" i="46"/>
  <c r="E43" i="46"/>
  <c r="L42" i="46"/>
  <c r="N42" i="46"/>
  <c r="E42" i="46"/>
  <c r="L41" i="46"/>
  <c r="N41" i="46"/>
  <c r="E41" i="46"/>
  <c r="L40" i="46"/>
  <c r="N40" i="46"/>
  <c r="E40" i="46"/>
  <c r="L39" i="46"/>
  <c r="N39" i="46"/>
  <c r="E39" i="46"/>
  <c r="L38" i="46"/>
  <c r="N38" i="46"/>
  <c r="E38" i="46"/>
  <c r="L37" i="46"/>
  <c r="N37" i="46"/>
  <c r="E37" i="46"/>
  <c r="J36" i="46"/>
  <c r="L35" i="46"/>
  <c r="N35" i="46"/>
  <c r="E35" i="46"/>
  <c r="L34" i="46"/>
  <c r="N34" i="46"/>
  <c r="E34" i="46"/>
  <c r="L33" i="46"/>
  <c r="N33" i="46"/>
  <c r="E33" i="46"/>
  <c r="L32" i="46"/>
  <c r="N32" i="46"/>
  <c r="E32" i="46"/>
  <c r="L31" i="46"/>
  <c r="N31" i="46"/>
  <c r="E31" i="46"/>
  <c r="L30" i="46"/>
  <c r="N30" i="46"/>
  <c r="E30" i="46"/>
  <c r="L29" i="46"/>
  <c r="N29" i="46"/>
  <c r="E29" i="46"/>
  <c r="L28" i="46"/>
  <c r="N28" i="46"/>
  <c r="E28" i="46"/>
  <c r="L27" i="46"/>
  <c r="N27" i="46"/>
  <c r="E27" i="46"/>
  <c r="E26" i="46"/>
  <c r="J25" i="46"/>
  <c r="L24" i="46"/>
  <c r="N24" i="46"/>
  <c r="L23" i="46"/>
  <c r="N23" i="46"/>
  <c r="L22" i="46"/>
  <c r="N22" i="46"/>
  <c r="L21" i="46"/>
  <c r="N21" i="46"/>
  <c r="L20" i="46"/>
  <c r="N20" i="46"/>
  <c r="L19" i="46"/>
  <c r="N19" i="46"/>
  <c r="L18" i="46"/>
  <c r="N18" i="46"/>
  <c r="L17" i="46"/>
  <c r="N17" i="46"/>
  <c r="L16" i="46"/>
  <c r="N16" i="46"/>
  <c r="L15" i="46"/>
  <c r="N15" i="46"/>
  <c r="L14" i="46"/>
  <c r="N14" i="46"/>
  <c r="L13" i="46"/>
  <c r="N13" i="46"/>
  <c r="L12" i="46"/>
  <c r="N12" i="46"/>
  <c r="L11" i="46"/>
  <c r="N11" i="46"/>
  <c r="L10" i="46"/>
  <c r="N10" i="46"/>
  <c r="L9" i="46"/>
  <c r="N9" i="46"/>
  <c r="L8" i="46"/>
  <c r="N8" i="46"/>
  <c r="M101" i="39"/>
  <c r="L100" i="39"/>
  <c r="N100" i="39"/>
  <c r="L99" i="39"/>
  <c r="N99" i="39"/>
  <c r="L98" i="39"/>
  <c r="N98" i="39"/>
  <c r="E98" i="39"/>
  <c r="N97" i="39"/>
  <c r="L97" i="39"/>
  <c r="M97" i="39"/>
  <c r="L96" i="39"/>
  <c r="N96" i="39"/>
  <c r="L94" i="39"/>
  <c r="N94" i="39"/>
  <c r="E94" i="39"/>
  <c r="N93" i="39"/>
  <c r="L93" i="39"/>
  <c r="M93" i="39"/>
  <c r="L92" i="39"/>
  <c r="N92" i="39"/>
  <c r="L91" i="39"/>
  <c r="L90" i="39"/>
  <c r="E90" i="39"/>
  <c r="L88" i="39"/>
  <c r="N88" i="39"/>
  <c r="L87" i="39"/>
  <c r="L86" i="39"/>
  <c r="N86" i="39"/>
  <c r="E86" i="39"/>
  <c r="N85" i="39"/>
  <c r="L85" i="39"/>
  <c r="M85" i="39"/>
  <c r="L84" i="39"/>
  <c r="N84" i="39"/>
  <c r="L82" i="39"/>
  <c r="N82" i="39"/>
  <c r="E82" i="39"/>
  <c r="N81" i="39"/>
  <c r="L81" i="39"/>
  <c r="E81" i="39"/>
  <c r="L80" i="39"/>
  <c r="N80" i="39"/>
  <c r="L79" i="39"/>
  <c r="N79" i="39"/>
  <c r="L78" i="39"/>
  <c r="N78" i="39"/>
  <c r="N77" i="39"/>
  <c r="L77" i="39"/>
  <c r="L74" i="39"/>
  <c r="N74" i="39"/>
  <c r="N73" i="39"/>
  <c r="L73" i="39"/>
  <c r="L72" i="39"/>
  <c r="N72" i="39"/>
  <c r="L71" i="39"/>
  <c r="N71" i="39"/>
  <c r="L70" i="39"/>
  <c r="N69" i="39"/>
  <c r="L67" i="39"/>
  <c r="M67" i="39"/>
  <c r="L66" i="39"/>
  <c r="N66" i="39"/>
  <c r="E66" i="39"/>
  <c r="M65" i="39"/>
  <c r="N64" i="39"/>
  <c r="E64" i="39"/>
  <c r="L63" i="39"/>
  <c r="M63" i="39"/>
  <c r="L62" i="39"/>
  <c r="N62" i="39"/>
  <c r="E62" i="39"/>
  <c r="M61" i="39"/>
  <c r="N59" i="39"/>
  <c r="L58" i="39"/>
  <c r="N58" i="39"/>
  <c r="N55" i="39"/>
  <c r="N54" i="39"/>
  <c r="L52" i="39"/>
  <c r="M51" i="39"/>
  <c r="L51" i="39"/>
  <c r="G51" i="39"/>
  <c r="E51" i="39"/>
  <c r="L50" i="39"/>
  <c r="M48" i="39"/>
  <c r="G48" i="39"/>
  <c r="E48" i="39"/>
  <c r="L47" i="39"/>
  <c r="N47" i="39"/>
  <c r="L44" i="39"/>
  <c r="N44" i="39"/>
  <c r="L43" i="39"/>
  <c r="N43" i="39"/>
  <c r="L42" i="39"/>
  <c r="L40" i="39"/>
  <c r="N40" i="39"/>
  <c r="N39" i="39"/>
  <c r="M38" i="39"/>
  <c r="G38" i="39"/>
  <c r="E38" i="39"/>
  <c r="M37" i="39"/>
  <c r="G37" i="39"/>
  <c r="E37" i="39"/>
  <c r="L35" i="39"/>
  <c r="N35" i="39"/>
  <c r="L34" i="39"/>
  <c r="N34" i="39"/>
  <c r="L33" i="39"/>
  <c r="L31" i="39"/>
  <c r="N31" i="39"/>
  <c r="N30" i="39"/>
  <c r="L29" i="39"/>
  <c r="L27" i="39"/>
  <c r="N27" i="39"/>
  <c r="N26" i="39"/>
  <c r="L23" i="39"/>
  <c r="N23" i="39"/>
  <c r="N22" i="39"/>
  <c r="L21" i="39"/>
  <c r="L19" i="39"/>
  <c r="N19" i="39"/>
  <c r="N18" i="39"/>
  <c r="L17" i="39"/>
  <c r="L15" i="39"/>
  <c r="N15" i="39"/>
  <c r="N14" i="39"/>
  <c r="L13" i="39"/>
  <c r="L11" i="39"/>
  <c r="N11" i="39"/>
  <c r="N10" i="39"/>
  <c r="L9" i="39"/>
  <c r="N7" i="39"/>
  <c r="N101" i="40"/>
  <c r="L100" i="40"/>
  <c r="L98" i="40"/>
  <c r="N98" i="40"/>
  <c r="L97" i="40"/>
  <c r="N97" i="40"/>
  <c r="L96" i="40"/>
  <c r="L94" i="40"/>
  <c r="N94" i="40"/>
  <c r="L93" i="40"/>
  <c r="N93" i="40"/>
  <c r="L92" i="40"/>
  <c r="L88" i="40"/>
  <c r="N88" i="40"/>
  <c r="L85" i="40"/>
  <c r="N85" i="40"/>
  <c r="L84" i="40"/>
  <c r="N84" i="40"/>
  <c r="L83" i="40"/>
  <c r="L81" i="40"/>
  <c r="N81" i="40"/>
  <c r="L80" i="40"/>
  <c r="N80" i="40"/>
  <c r="L77" i="40"/>
  <c r="N77" i="40"/>
  <c r="J75" i="40"/>
  <c r="L74" i="40"/>
  <c r="N74" i="40"/>
  <c r="L73" i="40"/>
  <c r="N73" i="40"/>
  <c r="L72" i="40"/>
  <c r="N72" i="40"/>
  <c r="L71" i="40"/>
  <c r="N71" i="40"/>
  <c r="L70" i="40"/>
  <c r="N70" i="40"/>
  <c r="L69" i="40"/>
  <c r="N69" i="40"/>
  <c r="L67" i="40"/>
  <c r="N67" i="40"/>
  <c r="E67" i="40"/>
  <c r="L66" i="40"/>
  <c r="N66" i="40"/>
  <c r="E66" i="40"/>
  <c r="L65" i="40"/>
  <c r="N65" i="40"/>
  <c r="E65" i="40"/>
  <c r="L64" i="40"/>
  <c r="N64" i="40"/>
  <c r="E64" i="40"/>
  <c r="L63" i="40"/>
  <c r="N63" i="40"/>
  <c r="E63" i="40"/>
  <c r="N62" i="40"/>
  <c r="E62" i="40"/>
  <c r="L61" i="40"/>
  <c r="N61" i="40"/>
  <c r="E61" i="40"/>
  <c r="L60" i="40"/>
  <c r="N60" i="40"/>
  <c r="E60" i="40"/>
  <c r="L59" i="40"/>
  <c r="N59" i="40"/>
  <c r="E59" i="40"/>
  <c r="L58" i="40"/>
  <c r="N58" i="40"/>
  <c r="E58" i="40"/>
  <c r="L57" i="40"/>
  <c r="N57" i="40"/>
  <c r="E57" i="40"/>
  <c r="L56" i="40"/>
  <c r="N56" i="40"/>
  <c r="E56" i="40"/>
  <c r="L55" i="40"/>
  <c r="N55" i="40"/>
  <c r="E55" i="40"/>
  <c r="L54" i="40"/>
  <c r="N54" i="40"/>
  <c r="E54" i="40"/>
  <c r="L52" i="40"/>
  <c r="N52" i="40"/>
  <c r="E52" i="40"/>
  <c r="L51" i="40"/>
  <c r="N51" i="40"/>
  <c r="E51" i="40"/>
  <c r="L50" i="40"/>
  <c r="N50" i="40"/>
  <c r="E50" i="40"/>
  <c r="L49" i="40"/>
  <c r="N49" i="40"/>
  <c r="E49" i="40"/>
  <c r="L48" i="40"/>
  <c r="N48" i="40"/>
  <c r="E48" i="40"/>
  <c r="L47" i="40"/>
  <c r="N47" i="40"/>
  <c r="E47" i="40"/>
  <c r="N46" i="40"/>
  <c r="E46" i="40"/>
  <c r="L44" i="40"/>
  <c r="N44" i="40"/>
  <c r="E44" i="40"/>
  <c r="L43" i="40"/>
  <c r="N43" i="40"/>
  <c r="E43" i="40"/>
  <c r="N42" i="40"/>
  <c r="E42" i="40"/>
  <c r="L41" i="40"/>
  <c r="N41" i="40"/>
  <c r="L40" i="40"/>
  <c r="N40" i="40"/>
  <c r="L39" i="40"/>
  <c r="N39" i="40"/>
  <c r="L38" i="40"/>
  <c r="N38" i="40"/>
  <c r="L37" i="40"/>
  <c r="J36" i="40"/>
  <c r="N35" i="40"/>
  <c r="L34" i="40"/>
  <c r="N34" i="40"/>
  <c r="N33" i="40"/>
  <c r="L32" i="40"/>
  <c r="N32" i="40"/>
  <c r="L31" i="40"/>
  <c r="N31" i="40"/>
  <c r="L30" i="40"/>
  <c r="N30" i="40"/>
  <c r="N29" i="40"/>
  <c r="L28" i="40"/>
  <c r="N28" i="40"/>
  <c r="N27" i="40"/>
  <c r="L26" i="40"/>
  <c r="N26" i="40"/>
  <c r="L24" i="40"/>
  <c r="E24" i="40"/>
  <c r="L23" i="40"/>
  <c r="N23" i="40"/>
  <c r="L22" i="40"/>
  <c r="N22" i="40"/>
  <c r="E22" i="40"/>
  <c r="L21" i="40"/>
  <c r="N21" i="40"/>
  <c r="E21" i="40"/>
  <c r="N20" i="40"/>
  <c r="E20" i="40"/>
  <c r="L19" i="40"/>
  <c r="N19" i="40"/>
  <c r="E19" i="40"/>
  <c r="L18" i="40"/>
  <c r="N18" i="40"/>
  <c r="E18" i="40"/>
  <c r="N17" i="40"/>
  <c r="E17" i="40"/>
  <c r="L16" i="40"/>
  <c r="E16" i="40"/>
  <c r="L15" i="40"/>
  <c r="N15" i="40"/>
  <c r="N14" i="40"/>
  <c r="E14" i="40"/>
  <c r="L13" i="40"/>
  <c r="N13" i="40"/>
  <c r="E13" i="40"/>
  <c r="L12" i="40"/>
  <c r="N12" i="40"/>
  <c r="E12" i="40"/>
  <c r="L11" i="40"/>
  <c r="N11" i="40"/>
  <c r="E11" i="40"/>
  <c r="L10" i="40"/>
  <c r="N10" i="40"/>
  <c r="E10" i="40"/>
  <c r="N9" i="40"/>
  <c r="E9" i="40"/>
  <c r="L8" i="40"/>
  <c r="E8" i="40"/>
  <c r="L7" i="40"/>
  <c r="N7" i="40"/>
  <c r="J6" i="40"/>
  <c r="N6" i="40"/>
  <c r="E94" i="43"/>
  <c r="A89" i="43"/>
  <c r="G88" i="43"/>
  <c r="G87" i="43"/>
  <c r="G84" i="43"/>
  <c r="G83" i="43"/>
  <c r="G81" i="43"/>
  <c r="G80" i="43"/>
  <c r="G79" i="43"/>
  <c r="G78" i="43"/>
  <c r="G77" i="43"/>
  <c r="G76" i="43"/>
  <c r="A68" i="43"/>
  <c r="G67" i="43"/>
  <c r="G66" i="43"/>
  <c r="G65" i="43"/>
  <c r="G64" i="43"/>
  <c r="G62" i="43"/>
  <c r="G60" i="43"/>
  <c r="G59" i="43"/>
  <c r="G58" i="43"/>
  <c r="G56" i="43"/>
  <c r="G55" i="43"/>
  <c r="G54" i="43"/>
  <c r="G44" i="43"/>
  <c r="G42" i="43"/>
  <c r="G41" i="43"/>
  <c r="G40" i="43"/>
  <c r="G38" i="43"/>
  <c r="G37" i="43"/>
  <c r="E31" i="43"/>
  <c r="E30" i="43"/>
  <c r="E27" i="43"/>
  <c r="G23" i="43"/>
  <c r="G21" i="43"/>
  <c r="E21" i="43"/>
  <c r="G17" i="43"/>
  <c r="E17" i="43"/>
  <c r="G13" i="43"/>
  <c r="E13" i="43"/>
  <c r="G11" i="43"/>
  <c r="G9" i="43"/>
  <c r="E9" i="43"/>
  <c r="L101" i="36"/>
  <c r="N99" i="36"/>
  <c r="N98" i="36"/>
  <c r="L97" i="36"/>
  <c r="N97" i="36"/>
  <c r="N91" i="36"/>
  <c r="N88" i="36"/>
  <c r="N87" i="36"/>
  <c r="N82" i="36"/>
  <c r="L79" i="36"/>
  <c r="N73" i="36"/>
  <c r="N72" i="36"/>
  <c r="N25" i="48" l="1"/>
  <c r="N53" i="46"/>
  <c r="N45" i="46"/>
  <c r="N89" i="38"/>
  <c r="N6" i="37"/>
  <c r="L89" i="37"/>
  <c r="L68" i="46"/>
  <c r="N45" i="40"/>
  <c r="N6" i="45"/>
  <c r="N6" i="38"/>
  <c r="O50" i="38"/>
  <c r="O63" i="38"/>
  <c r="O65" i="37"/>
  <c r="N25" i="40"/>
  <c r="N53" i="40"/>
  <c r="L75" i="46"/>
  <c r="O84" i="41"/>
  <c r="O77" i="45"/>
  <c r="O93" i="45"/>
  <c r="O38" i="50"/>
  <c r="L6" i="49"/>
  <c r="L6" i="40"/>
  <c r="O64" i="47"/>
  <c r="O88" i="45"/>
  <c r="O98" i="45"/>
  <c r="O41" i="37"/>
  <c r="O44" i="37"/>
  <c r="L25" i="49"/>
  <c r="O74" i="48"/>
  <c r="L36" i="37"/>
  <c r="N36" i="40"/>
  <c r="N36" i="49"/>
  <c r="N6" i="48"/>
  <c r="L25" i="46"/>
  <c r="L36" i="46"/>
  <c r="L45" i="46"/>
  <c r="L36" i="40"/>
  <c r="N25" i="46"/>
  <c r="N89" i="46"/>
  <c r="O67" i="41"/>
  <c r="O22" i="47"/>
  <c r="O28" i="47"/>
  <c r="O96" i="45"/>
  <c r="O42" i="50"/>
  <c r="O49" i="38"/>
  <c r="O61" i="38"/>
  <c r="O48" i="37"/>
  <c r="O51" i="37"/>
  <c r="N89" i="37"/>
  <c r="N23" i="36"/>
  <c r="L41" i="36"/>
  <c r="L51" i="36"/>
  <c r="L52" i="36"/>
  <c r="L56" i="36"/>
  <c r="N57" i="36"/>
  <c r="N65" i="36"/>
  <c r="N92" i="36"/>
  <c r="L98" i="36"/>
  <c r="G19" i="43"/>
  <c r="G26" i="43"/>
  <c r="G61" i="43"/>
  <c r="L33" i="40"/>
  <c r="N36" i="46"/>
  <c r="N75" i="46"/>
  <c r="O67" i="45"/>
  <c r="O69" i="45"/>
  <c r="O39" i="50"/>
  <c r="L13" i="36"/>
  <c r="L88" i="36"/>
  <c r="L17" i="40"/>
  <c r="L43" i="36"/>
  <c r="G82" i="43"/>
  <c r="L27" i="40"/>
  <c r="N56" i="36"/>
  <c r="N58" i="36"/>
  <c r="N66" i="36"/>
  <c r="G68" i="43"/>
  <c r="N24" i="40"/>
  <c r="L42" i="40"/>
  <c r="L62" i="40"/>
  <c r="L64" i="39"/>
  <c r="L35" i="40"/>
  <c r="N68" i="40"/>
  <c r="N90" i="40"/>
  <c r="L56" i="39"/>
  <c r="L24" i="36"/>
  <c r="L33" i="36"/>
  <c r="N43" i="36"/>
  <c r="L63" i="36"/>
  <c r="L64" i="36"/>
  <c r="L82" i="36"/>
  <c r="L16" i="36"/>
  <c r="L89" i="49"/>
  <c r="O55" i="38"/>
  <c r="O80" i="38"/>
  <c r="L14" i="36"/>
  <c r="L22" i="36"/>
  <c r="L72" i="36"/>
  <c r="N75" i="40"/>
  <c r="L75" i="40"/>
  <c r="N48" i="36"/>
  <c r="L55" i="36"/>
  <c r="G89" i="43"/>
  <c r="L15" i="36"/>
  <c r="L23" i="36"/>
  <c r="L32" i="36"/>
  <c r="L34" i="36"/>
  <c r="L61" i="36"/>
  <c r="L71" i="36"/>
  <c r="L80" i="36"/>
  <c r="L70" i="36"/>
  <c r="N16" i="36"/>
  <c r="N18" i="36"/>
  <c r="N24" i="36"/>
  <c r="N35" i="36"/>
  <c r="N9" i="36"/>
  <c r="N10" i="36"/>
  <c r="L31" i="36"/>
  <c r="N44" i="36"/>
  <c r="N47" i="36"/>
  <c r="N63" i="36"/>
  <c r="N7" i="36"/>
  <c r="L42" i="36"/>
  <c r="L44" i="36"/>
  <c r="N55" i="36"/>
  <c r="O65" i="41"/>
  <c r="O30" i="47"/>
  <c r="O73" i="45"/>
  <c r="O92" i="45"/>
  <c r="O97" i="45"/>
  <c r="O30" i="37"/>
  <c r="O32" i="37"/>
  <c r="O34" i="37"/>
  <c r="O38" i="37"/>
  <c r="O93" i="39"/>
  <c r="O97" i="39"/>
  <c r="N68" i="46"/>
  <c r="O81" i="47"/>
  <c r="O85" i="47"/>
  <c r="O51" i="50"/>
  <c r="O84" i="38"/>
  <c r="O70" i="37"/>
  <c r="O85" i="39"/>
  <c r="O79" i="45"/>
  <c r="O94" i="45"/>
  <c r="O100" i="45"/>
  <c r="O65" i="38"/>
  <c r="O71" i="38"/>
  <c r="O73" i="38"/>
  <c r="N75" i="37"/>
  <c r="G10" i="36"/>
  <c r="M10" i="36"/>
  <c r="G12" i="36"/>
  <c r="M12" i="36"/>
  <c r="L26" i="36"/>
  <c r="J25" i="36"/>
  <c r="M7" i="36"/>
  <c r="E6" i="36"/>
  <c r="G7" i="36"/>
  <c r="L9" i="36"/>
  <c r="L10" i="36"/>
  <c r="N11" i="36"/>
  <c r="N12" i="36"/>
  <c r="G14" i="36"/>
  <c r="M14" i="36"/>
  <c r="M15" i="36"/>
  <c r="O15" i="36" s="1"/>
  <c r="G15" i="36"/>
  <c r="L17" i="36"/>
  <c r="L18" i="36"/>
  <c r="N19" i="36"/>
  <c r="N20" i="36"/>
  <c r="G22" i="36"/>
  <c r="M22" i="36"/>
  <c r="M23" i="36"/>
  <c r="G23" i="36"/>
  <c r="L27" i="36"/>
  <c r="L28" i="36"/>
  <c r="N29" i="36"/>
  <c r="N30" i="36"/>
  <c r="G32" i="36"/>
  <c r="M32" i="36"/>
  <c r="M33" i="36"/>
  <c r="O33" i="36" s="1"/>
  <c r="G33" i="36"/>
  <c r="L35" i="36"/>
  <c r="N37" i="36"/>
  <c r="N38" i="36"/>
  <c r="N40" i="36"/>
  <c r="G42" i="36"/>
  <c r="M42" i="36"/>
  <c r="M43" i="36"/>
  <c r="G43" i="36"/>
  <c r="L47" i="36"/>
  <c r="L48" i="36"/>
  <c r="N49" i="36"/>
  <c r="N50" i="36"/>
  <c r="G52" i="36"/>
  <c r="M52" i="36"/>
  <c r="G54" i="36"/>
  <c r="E53" i="36"/>
  <c r="M54" i="36"/>
  <c r="M55" i="36"/>
  <c r="G55" i="36"/>
  <c r="L57" i="36"/>
  <c r="L58" i="36"/>
  <c r="N59" i="36"/>
  <c r="N60" i="36"/>
  <c r="G62" i="36"/>
  <c r="M62" i="36"/>
  <c r="M63" i="36"/>
  <c r="G63" i="36"/>
  <c r="L65" i="36"/>
  <c r="L66" i="36"/>
  <c r="N67" i="36"/>
  <c r="G70" i="36"/>
  <c r="M70" i="36"/>
  <c r="M71" i="36"/>
  <c r="O71" i="36" s="1"/>
  <c r="G71" i="36"/>
  <c r="L73" i="36"/>
  <c r="L74" i="36"/>
  <c r="L76" i="36"/>
  <c r="J75" i="36"/>
  <c r="N77" i="36"/>
  <c r="N78" i="36"/>
  <c r="G80" i="36"/>
  <c r="M80" i="36"/>
  <c r="M81" i="36"/>
  <c r="O81" i="36" s="1"/>
  <c r="G81" i="36"/>
  <c r="L83" i="36"/>
  <c r="L84" i="36"/>
  <c r="N85" i="36"/>
  <c r="N86" i="36"/>
  <c r="G88" i="36"/>
  <c r="M88" i="36"/>
  <c r="O88" i="36" s="1"/>
  <c r="G90" i="36"/>
  <c r="M90" i="36"/>
  <c r="E89" i="36"/>
  <c r="M91" i="36"/>
  <c r="O91" i="36" s="1"/>
  <c r="G91" i="36"/>
  <c r="L93" i="36"/>
  <c r="L94" i="36"/>
  <c r="N95" i="36"/>
  <c r="N96" i="36"/>
  <c r="G98" i="36"/>
  <c r="M98" i="36"/>
  <c r="O98" i="36" s="1"/>
  <c r="M99" i="36"/>
  <c r="O99" i="36" s="1"/>
  <c r="G99" i="36"/>
  <c r="E8" i="43"/>
  <c r="G8" i="43"/>
  <c r="E16" i="43"/>
  <c r="G16" i="43"/>
  <c r="E24" i="43"/>
  <c r="G24" i="43"/>
  <c r="E29" i="43"/>
  <c r="G29" i="43"/>
  <c r="E75" i="40"/>
  <c r="M75" i="40"/>
  <c r="G75" i="40"/>
  <c r="M11" i="36"/>
  <c r="G11" i="36"/>
  <c r="L7" i="36"/>
  <c r="J6" i="36"/>
  <c r="M13" i="36"/>
  <c r="G13" i="36"/>
  <c r="G8" i="36"/>
  <c r="M8" i="36"/>
  <c r="M9" i="36"/>
  <c r="G9" i="36"/>
  <c r="L11" i="36"/>
  <c r="L12" i="36"/>
  <c r="N13" i="36"/>
  <c r="N14" i="36"/>
  <c r="G16" i="36"/>
  <c r="M16" i="36"/>
  <c r="M17" i="36"/>
  <c r="O17" i="36" s="1"/>
  <c r="G17" i="36"/>
  <c r="L19" i="36"/>
  <c r="L20" i="36"/>
  <c r="N21" i="36"/>
  <c r="N22" i="36"/>
  <c r="G24" i="36"/>
  <c r="M24" i="36"/>
  <c r="G26" i="36"/>
  <c r="M26" i="36"/>
  <c r="E25" i="36"/>
  <c r="M27" i="36"/>
  <c r="O27" i="36" s="1"/>
  <c r="G27" i="36"/>
  <c r="L29" i="36"/>
  <c r="L30" i="36"/>
  <c r="N31" i="36"/>
  <c r="N32" i="36"/>
  <c r="G34" i="36"/>
  <c r="M34" i="36"/>
  <c r="O34" i="36" s="1"/>
  <c r="M35" i="36"/>
  <c r="G35" i="36"/>
  <c r="J36" i="36"/>
  <c r="L37" i="36"/>
  <c r="M39" i="36"/>
  <c r="L39" i="36"/>
  <c r="L40" i="36"/>
  <c r="N41" i="36"/>
  <c r="N42" i="36"/>
  <c r="G44" i="36"/>
  <c r="M44" i="36"/>
  <c r="G46" i="36"/>
  <c r="E45" i="36"/>
  <c r="M46" i="36"/>
  <c r="M47" i="36"/>
  <c r="G47" i="36"/>
  <c r="L49" i="36"/>
  <c r="L50" i="36"/>
  <c r="N51" i="36"/>
  <c r="N52" i="36"/>
  <c r="N54" i="36"/>
  <c r="G56" i="36"/>
  <c r="M56" i="36"/>
  <c r="M57" i="36"/>
  <c r="G57" i="36"/>
  <c r="L59" i="36"/>
  <c r="L60" i="36"/>
  <c r="N61" i="36"/>
  <c r="N62" i="36"/>
  <c r="G64" i="36"/>
  <c r="M64" i="36"/>
  <c r="O64" i="36" s="1"/>
  <c r="M65" i="36"/>
  <c r="G65" i="36"/>
  <c r="L67" i="36"/>
  <c r="N69" i="36"/>
  <c r="N70" i="36"/>
  <c r="G72" i="36"/>
  <c r="M72" i="36"/>
  <c r="O72" i="36" s="1"/>
  <c r="M73" i="36"/>
  <c r="O73" i="36" s="1"/>
  <c r="G73" i="36"/>
  <c r="L77" i="36"/>
  <c r="L78" i="36"/>
  <c r="N79" i="36"/>
  <c r="N80" i="36"/>
  <c r="G82" i="36"/>
  <c r="M82" i="36"/>
  <c r="O82" i="36" s="1"/>
  <c r="M83" i="36"/>
  <c r="G83" i="36"/>
  <c r="L85" i="36"/>
  <c r="L86" i="36"/>
  <c r="N90" i="36"/>
  <c r="G92" i="36"/>
  <c r="M92" i="36"/>
  <c r="M93" i="36"/>
  <c r="G93" i="36"/>
  <c r="L95" i="36"/>
  <c r="L96" i="36"/>
  <c r="G100" i="36"/>
  <c r="M100" i="36"/>
  <c r="M101" i="36"/>
  <c r="G101" i="36"/>
  <c r="E10" i="43"/>
  <c r="G10" i="43"/>
  <c r="E18" i="43"/>
  <c r="G18" i="43"/>
  <c r="G33" i="43"/>
  <c r="E33" i="43"/>
  <c r="E68" i="40"/>
  <c r="G18" i="36"/>
  <c r="M18" i="36"/>
  <c r="N26" i="36"/>
  <c r="G28" i="36"/>
  <c r="M28" i="36"/>
  <c r="O28" i="36" s="1"/>
  <c r="M29" i="36"/>
  <c r="G29" i="36"/>
  <c r="M37" i="36"/>
  <c r="E36" i="36"/>
  <c r="G37" i="36"/>
  <c r="N46" i="36"/>
  <c r="G48" i="36"/>
  <c r="M48" i="36"/>
  <c r="M49" i="36"/>
  <c r="G49" i="36"/>
  <c r="J53" i="36"/>
  <c r="L54" i="36"/>
  <c r="G58" i="36"/>
  <c r="M58" i="36"/>
  <c r="M59" i="36"/>
  <c r="G59" i="36"/>
  <c r="G66" i="36"/>
  <c r="M66" i="36"/>
  <c r="M67" i="36"/>
  <c r="G67" i="36"/>
  <c r="J68" i="36"/>
  <c r="L69" i="36"/>
  <c r="G74" i="36"/>
  <c r="M74" i="36"/>
  <c r="G76" i="36"/>
  <c r="M76" i="36"/>
  <c r="E75" i="36"/>
  <c r="M77" i="36"/>
  <c r="G77" i="36"/>
  <c r="G84" i="36"/>
  <c r="M84" i="36"/>
  <c r="M85" i="36"/>
  <c r="G85" i="36"/>
  <c r="L90" i="36"/>
  <c r="J89" i="36"/>
  <c r="G94" i="36"/>
  <c r="M94" i="36"/>
  <c r="M95" i="36"/>
  <c r="G95" i="36"/>
  <c r="N100" i="36"/>
  <c r="E12" i="43"/>
  <c r="G12" i="43"/>
  <c r="E20" i="43"/>
  <c r="G20" i="43"/>
  <c r="E25" i="40"/>
  <c r="G25" i="40"/>
  <c r="E45" i="40"/>
  <c r="G45" i="40"/>
  <c r="N8" i="36"/>
  <c r="M19" i="36"/>
  <c r="O19" i="36" s="1"/>
  <c r="G19" i="36"/>
  <c r="G20" i="36"/>
  <c r="M20" i="36"/>
  <c r="M21" i="36"/>
  <c r="G21" i="36"/>
  <c r="G30" i="36"/>
  <c r="M30" i="36"/>
  <c r="M31" i="36"/>
  <c r="G31" i="36"/>
  <c r="M38" i="36"/>
  <c r="G38" i="36"/>
  <c r="G40" i="36"/>
  <c r="M40" i="36"/>
  <c r="M41" i="36"/>
  <c r="G41" i="36"/>
  <c r="J45" i="36"/>
  <c r="L46" i="36"/>
  <c r="G50" i="36"/>
  <c r="M50" i="36"/>
  <c r="M51" i="36"/>
  <c r="G51" i="36"/>
  <c r="G60" i="36"/>
  <c r="M60" i="36"/>
  <c r="M61" i="36"/>
  <c r="G61" i="36"/>
  <c r="M69" i="36"/>
  <c r="E68" i="36"/>
  <c r="G69" i="36"/>
  <c r="N74" i="36"/>
  <c r="N76" i="36"/>
  <c r="G78" i="36"/>
  <c r="M78" i="36"/>
  <c r="M79" i="36"/>
  <c r="G79" i="36"/>
  <c r="N83" i="36"/>
  <c r="N84" i="36"/>
  <c r="G86" i="36"/>
  <c r="M86" i="36"/>
  <c r="M87" i="36"/>
  <c r="O87" i="36" s="1"/>
  <c r="G87" i="36"/>
  <c r="L91" i="36"/>
  <c r="L92" i="36"/>
  <c r="N93" i="36"/>
  <c r="N94" i="36"/>
  <c r="G96" i="36"/>
  <c r="M96" i="36"/>
  <c r="M97" i="36"/>
  <c r="O97" i="36" s="1"/>
  <c r="G97" i="36"/>
  <c r="L99" i="36"/>
  <c r="L100" i="36"/>
  <c r="N101" i="36"/>
  <c r="E14" i="43"/>
  <c r="G14" i="43"/>
  <c r="E22" i="43"/>
  <c r="G22" i="43"/>
  <c r="N39" i="36"/>
  <c r="A6" i="43"/>
  <c r="G31" i="43"/>
  <c r="G45" i="43"/>
  <c r="M7" i="40"/>
  <c r="O7" i="40" s="1"/>
  <c r="M8" i="40"/>
  <c r="O8" i="40" s="1"/>
  <c r="G8" i="40"/>
  <c r="G9" i="40"/>
  <c r="M9" i="40"/>
  <c r="O9" i="40" s="1"/>
  <c r="M10" i="40"/>
  <c r="O10" i="40" s="1"/>
  <c r="G10" i="40"/>
  <c r="G11" i="40"/>
  <c r="M11" i="40"/>
  <c r="O11" i="40" s="1"/>
  <c r="M12" i="40"/>
  <c r="O12" i="40" s="1"/>
  <c r="G12" i="40"/>
  <c r="G13" i="40"/>
  <c r="M13" i="40"/>
  <c r="O13" i="40" s="1"/>
  <c r="M14" i="40"/>
  <c r="O14" i="40" s="1"/>
  <c r="G14" i="40"/>
  <c r="G15" i="40"/>
  <c r="M15" i="40"/>
  <c r="O15" i="40" s="1"/>
  <c r="M16" i="40"/>
  <c r="O16" i="40" s="1"/>
  <c r="G16" i="40"/>
  <c r="G17" i="40"/>
  <c r="M17" i="40"/>
  <c r="O17" i="40" s="1"/>
  <c r="M18" i="40"/>
  <c r="O18" i="40" s="1"/>
  <c r="G18" i="40"/>
  <c r="G19" i="40"/>
  <c r="M19" i="40"/>
  <c r="O19" i="40" s="1"/>
  <c r="M20" i="40"/>
  <c r="O20" i="40" s="1"/>
  <c r="G20" i="40"/>
  <c r="G21" i="40"/>
  <c r="M21" i="40"/>
  <c r="O21" i="40" s="1"/>
  <c r="M22" i="40"/>
  <c r="O22" i="40" s="1"/>
  <c r="G22" i="40"/>
  <c r="G23" i="40"/>
  <c r="M23" i="40"/>
  <c r="O23" i="40" s="1"/>
  <c r="M24" i="40"/>
  <c r="G24" i="40"/>
  <c r="M54" i="40"/>
  <c r="O54" i="40" s="1"/>
  <c r="G54" i="40"/>
  <c r="G55" i="40"/>
  <c r="M55" i="40"/>
  <c r="O55" i="40" s="1"/>
  <c r="M56" i="40"/>
  <c r="O56" i="40" s="1"/>
  <c r="G56" i="40"/>
  <c r="G57" i="40"/>
  <c r="M57" i="40"/>
  <c r="O57" i="40" s="1"/>
  <c r="M58" i="40"/>
  <c r="O58" i="40" s="1"/>
  <c r="G58" i="40"/>
  <c r="G59" i="40"/>
  <c r="M59" i="40"/>
  <c r="O59" i="40" s="1"/>
  <c r="M60" i="40"/>
  <c r="O60" i="40" s="1"/>
  <c r="G60" i="40"/>
  <c r="G61" i="40"/>
  <c r="M61" i="40"/>
  <c r="O61" i="40" s="1"/>
  <c r="M62" i="40"/>
  <c r="O62" i="40" s="1"/>
  <c r="G62" i="40"/>
  <c r="G63" i="40"/>
  <c r="M63" i="40"/>
  <c r="O63" i="40" s="1"/>
  <c r="M64" i="40"/>
  <c r="O64" i="40" s="1"/>
  <c r="G64" i="40"/>
  <c r="G65" i="40"/>
  <c r="M65" i="40"/>
  <c r="O65" i="40" s="1"/>
  <c r="M66" i="40"/>
  <c r="O66" i="40" s="1"/>
  <c r="G66" i="40"/>
  <c r="G67" i="40"/>
  <c r="M67" i="40"/>
  <c r="O67" i="40" s="1"/>
  <c r="L76" i="40"/>
  <c r="N78" i="40"/>
  <c r="M80" i="40"/>
  <c r="O80" i="40" s="1"/>
  <c r="E80" i="40"/>
  <c r="G80" i="40"/>
  <c r="N82" i="40"/>
  <c r="M84" i="40"/>
  <c r="O84" i="40" s="1"/>
  <c r="E84" i="40"/>
  <c r="G84" i="40"/>
  <c r="N86" i="40"/>
  <c r="M88" i="40"/>
  <c r="O88" i="40" s="1"/>
  <c r="E88" i="40"/>
  <c r="G88" i="40"/>
  <c r="L90" i="40"/>
  <c r="J89" i="40"/>
  <c r="N91" i="40"/>
  <c r="G93" i="40"/>
  <c r="M93" i="40"/>
  <c r="O93" i="40" s="1"/>
  <c r="E93" i="40"/>
  <c r="N95" i="40"/>
  <c r="G97" i="40"/>
  <c r="M97" i="40"/>
  <c r="O97" i="40" s="1"/>
  <c r="E97" i="40"/>
  <c r="N99" i="40"/>
  <c r="G101" i="40"/>
  <c r="M101" i="40"/>
  <c r="O101" i="40" s="1"/>
  <c r="E101" i="40"/>
  <c r="L7" i="39"/>
  <c r="J6" i="39"/>
  <c r="N8" i="39"/>
  <c r="G10" i="39"/>
  <c r="M10" i="39"/>
  <c r="O10" i="39" s="1"/>
  <c r="E10" i="39"/>
  <c r="N12" i="39"/>
  <c r="G14" i="39"/>
  <c r="M14" i="39"/>
  <c r="O14" i="39" s="1"/>
  <c r="E14" i="39"/>
  <c r="N16" i="39"/>
  <c r="G18" i="39"/>
  <c r="M18" i="39"/>
  <c r="O18" i="39" s="1"/>
  <c r="E18" i="39"/>
  <c r="N20" i="39"/>
  <c r="G22" i="39"/>
  <c r="M22" i="39"/>
  <c r="O22" i="39" s="1"/>
  <c r="E22" i="39"/>
  <c r="N24" i="39"/>
  <c r="G26" i="39"/>
  <c r="M26" i="39"/>
  <c r="O26" i="39" s="1"/>
  <c r="E26" i="39"/>
  <c r="N25" i="39"/>
  <c r="N28" i="39"/>
  <c r="G30" i="39"/>
  <c r="M30" i="39"/>
  <c r="O30" i="39" s="1"/>
  <c r="E30" i="39"/>
  <c r="N32" i="39"/>
  <c r="G34" i="39"/>
  <c r="M34" i="39"/>
  <c r="O34" i="39" s="1"/>
  <c r="E34" i="39"/>
  <c r="M39" i="39"/>
  <c r="O39" i="39" s="1"/>
  <c r="E39" i="39"/>
  <c r="G39" i="39"/>
  <c r="N41" i="39"/>
  <c r="M43" i="39"/>
  <c r="O43" i="39" s="1"/>
  <c r="E43" i="39"/>
  <c r="G43" i="39"/>
  <c r="M47" i="39"/>
  <c r="O47" i="39" s="1"/>
  <c r="E47" i="39"/>
  <c r="G47" i="39"/>
  <c r="N48" i="39"/>
  <c r="O48" i="39" s="1"/>
  <c r="L48" i="39"/>
  <c r="N49" i="39"/>
  <c r="M55" i="39"/>
  <c r="O55" i="39" s="1"/>
  <c r="E55" i="39"/>
  <c r="G55" i="39"/>
  <c r="N57" i="39"/>
  <c r="M59" i="39"/>
  <c r="O59" i="39" s="1"/>
  <c r="E59" i="39"/>
  <c r="G59" i="39"/>
  <c r="L76" i="39"/>
  <c r="N83" i="39"/>
  <c r="M95" i="39"/>
  <c r="G95" i="39"/>
  <c r="E95" i="39"/>
  <c r="N101" i="39"/>
  <c r="O101" i="39" s="1"/>
  <c r="L101" i="39"/>
  <c r="E7" i="43"/>
  <c r="E11" i="43"/>
  <c r="E15" i="43"/>
  <c r="E19" i="43"/>
  <c r="E23" i="43"/>
  <c r="A25" i="43"/>
  <c r="G28" i="43"/>
  <c r="G32" i="43"/>
  <c r="E37" i="43"/>
  <c r="E38" i="43"/>
  <c r="E39" i="43"/>
  <c r="E40" i="43"/>
  <c r="E41" i="43"/>
  <c r="E42" i="43"/>
  <c r="E43" i="43"/>
  <c r="E44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M26" i="40"/>
  <c r="O26" i="40" s="1"/>
  <c r="G26" i="40"/>
  <c r="G27" i="40"/>
  <c r="M27" i="40"/>
  <c r="O27" i="40" s="1"/>
  <c r="M28" i="40"/>
  <c r="O28" i="40" s="1"/>
  <c r="G28" i="40"/>
  <c r="G29" i="40"/>
  <c r="M29" i="40"/>
  <c r="O29" i="40" s="1"/>
  <c r="M30" i="40"/>
  <c r="O30" i="40" s="1"/>
  <c r="G30" i="40"/>
  <c r="G31" i="40"/>
  <c r="M31" i="40"/>
  <c r="O31" i="40" s="1"/>
  <c r="M32" i="40"/>
  <c r="O32" i="40" s="1"/>
  <c r="G32" i="40"/>
  <c r="G33" i="40"/>
  <c r="M33" i="40"/>
  <c r="O33" i="40" s="1"/>
  <c r="M34" i="40"/>
  <c r="O34" i="40" s="1"/>
  <c r="G34" i="40"/>
  <c r="G35" i="40"/>
  <c r="M35" i="40"/>
  <c r="O35" i="40" s="1"/>
  <c r="M36" i="40"/>
  <c r="G36" i="40"/>
  <c r="E36" i="40"/>
  <c r="N37" i="40"/>
  <c r="L46" i="40"/>
  <c r="G69" i="40"/>
  <c r="M69" i="40"/>
  <c r="O69" i="40" s="1"/>
  <c r="M70" i="40"/>
  <c r="O70" i="40" s="1"/>
  <c r="G70" i="40"/>
  <c r="G71" i="40"/>
  <c r="M71" i="40"/>
  <c r="O71" i="40" s="1"/>
  <c r="M72" i="40"/>
  <c r="O72" i="40" s="1"/>
  <c r="G72" i="40"/>
  <c r="G73" i="40"/>
  <c r="M73" i="40"/>
  <c r="O73" i="40" s="1"/>
  <c r="M74" i="40"/>
  <c r="O74" i="40" s="1"/>
  <c r="G74" i="40"/>
  <c r="N76" i="40"/>
  <c r="G77" i="40"/>
  <c r="M77" i="40"/>
  <c r="O77" i="40" s="1"/>
  <c r="E77" i="40"/>
  <c r="L78" i="40"/>
  <c r="N79" i="40"/>
  <c r="G81" i="40"/>
  <c r="M81" i="40"/>
  <c r="O81" i="40" s="1"/>
  <c r="E81" i="40"/>
  <c r="L82" i="40"/>
  <c r="N83" i="40"/>
  <c r="G85" i="40"/>
  <c r="M85" i="40"/>
  <c r="O85" i="40" s="1"/>
  <c r="E85" i="40"/>
  <c r="L86" i="40"/>
  <c r="N87" i="40"/>
  <c r="M90" i="40"/>
  <c r="E90" i="40"/>
  <c r="G90" i="40"/>
  <c r="L91" i="40"/>
  <c r="N92" i="40"/>
  <c r="M94" i="40"/>
  <c r="O94" i="40" s="1"/>
  <c r="E94" i="40"/>
  <c r="G94" i="40"/>
  <c r="L95" i="40"/>
  <c r="N96" i="40"/>
  <c r="M98" i="40"/>
  <c r="O98" i="40" s="1"/>
  <c r="E98" i="40"/>
  <c r="G98" i="40"/>
  <c r="L99" i="40"/>
  <c r="N100" i="40"/>
  <c r="M7" i="39"/>
  <c r="O7" i="39" s="1"/>
  <c r="L8" i="39"/>
  <c r="N9" i="39"/>
  <c r="M11" i="39"/>
  <c r="O11" i="39" s="1"/>
  <c r="E11" i="39"/>
  <c r="G11" i="39"/>
  <c r="L12" i="39"/>
  <c r="N13" i="39"/>
  <c r="M15" i="39"/>
  <c r="O15" i="39" s="1"/>
  <c r="E15" i="39"/>
  <c r="G15" i="39"/>
  <c r="L16" i="39"/>
  <c r="N17" i="39"/>
  <c r="M19" i="39"/>
  <c r="O19" i="39" s="1"/>
  <c r="E19" i="39"/>
  <c r="G19" i="39"/>
  <c r="L20" i="39"/>
  <c r="N21" i="39"/>
  <c r="M23" i="39"/>
  <c r="O23" i="39" s="1"/>
  <c r="E23" i="39"/>
  <c r="G23" i="39"/>
  <c r="L24" i="39"/>
  <c r="M27" i="39"/>
  <c r="O27" i="39" s="1"/>
  <c r="E27" i="39"/>
  <c r="G27" i="39"/>
  <c r="L28" i="39"/>
  <c r="N29" i="39"/>
  <c r="M31" i="39"/>
  <c r="O31" i="39" s="1"/>
  <c r="E31" i="39"/>
  <c r="G31" i="39"/>
  <c r="L32" i="39"/>
  <c r="N33" i="39"/>
  <c r="M35" i="39"/>
  <c r="O35" i="39" s="1"/>
  <c r="E35" i="39"/>
  <c r="G35" i="39"/>
  <c r="L37" i="39"/>
  <c r="G40" i="39"/>
  <c r="M40" i="39"/>
  <c r="O40" i="39" s="1"/>
  <c r="E40" i="39"/>
  <c r="L41" i="39"/>
  <c r="N42" i="39"/>
  <c r="G44" i="39"/>
  <c r="M44" i="39"/>
  <c r="O44" i="39" s="1"/>
  <c r="E44" i="39"/>
  <c r="N46" i="39"/>
  <c r="L49" i="39"/>
  <c r="N50" i="39"/>
  <c r="G52" i="39"/>
  <c r="M52" i="39"/>
  <c r="E52" i="39"/>
  <c r="G56" i="39"/>
  <c r="M56" i="39"/>
  <c r="E56" i="39"/>
  <c r="L57" i="39"/>
  <c r="G60" i="39"/>
  <c r="M60" i="39"/>
  <c r="E60" i="39"/>
  <c r="M71" i="39"/>
  <c r="O71" i="39" s="1"/>
  <c r="G71" i="39"/>
  <c r="E71" i="39"/>
  <c r="M79" i="39"/>
  <c r="O79" i="39" s="1"/>
  <c r="G79" i="39"/>
  <c r="E79" i="39"/>
  <c r="L83" i="39"/>
  <c r="N87" i="39"/>
  <c r="N91" i="39"/>
  <c r="M99" i="39"/>
  <c r="O99" i="39" s="1"/>
  <c r="G99" i="39"/>
  <c r="E99" i="39"/>
  <c r="M8" i="46"/>
  <c r="O8" i="46" s="1"/>
  <c r="E8" i="46"/>
  <c r="G8" i="46"/>
  <c r="E26" i="43"/>
  <c r="E28" i="43"/>
  <c r="E32" i="43"/>
  <c r="G34" i="43"/>
  <c r="G35" i="43"/>
  <c r="A36" i="43"/>
  <c r="G46" i="43"/>
  <c r="G47" i="43"/>
  <c r="G48" i="43"/>
  <c r="G49" i="43"/>
  <c r="G50" i="43"/>
  <c r="G51" i="43"/>
  <c r="G52" i="43"/>
  <c r="A53" i="43"/>
  <c r="G69" i="43"/>
  <c r="G70" i="43"/>
  <c r="G71" i="43"/>
  <c r="G72" i="43"/>
  <c r="G73" i="43"/>
  <c r="G74" i="43"/>
  <c r="A75" i="43"/>
  <c r="G90" i="43"/>
  <c r="G91" i="43"/>
  <c r="G92" i="43"/>
  <c r="G93" i="43"/>
  <c r="G94" i="43"/>
  <c r="G95" i="43"/>
  <c r="G96" i="43"/>
  <c r="G97" i="43"/>
  <c r="G98" i="43"/>
  <c r="G99" i="43"/>
  <c r="G100" i="43"/>
  <c r="G101" i="43"/>
  <c r="J25" i="40"/>
  <c r="E26" i="40"/>
  <c r="E27" i="40"/>
  <c r="E28" i="40"/>
  <c r="E29" i="40"/>
  <c r="E30" i="40"/>
  <c r="E31" i="40"/>
  <c r="E32" i="40"/>
  <c r="E33" i="40"/>
  <c r="E34" i="40"/>
  <c r="E35" i="40"/>
  <c r="G37" i="40"/>
  <c r="M37" i="40"/>
  <c r="M38" i="40"/>
  <c r="O38" i="40" s="1"/>
  <c r="G38" i="40"/>
  <c r="G39" i="40"/>
  <c r="M39" i="40"/>
  <c r="O39" i="40" s="1"/>
  <c r="M40" i="40"/>
  <c r="O40" i="40" s="1"/>
  <c r="G40" i="40"/>
  <c r="G41" i="40"/>
  <c r="M41" i="40"/>
  <c r="O41" i="40" s="1"/>
  <c r="M42" i="40"/>
  <c r="O42" i="40" s="1"/>
  <c r="G42" i="40"/>
  <c r="G43" i="40"/>
  <c r="M43" i="40"/>
  <c r="O43" i="40" s="1"/>
  <c r="M44" i="40"/>
  <c r="O44" i="40" s="1"/>
  <c r="G44" i="40"/>
  <c r="E69" i="40"/>
  <c r="E70" i="40"/>
  <c r="E71" i="40"/>
  <c r="E72" i="40"/>
  <c r="E73" i="40"/>
  <c r="E74" i="40"/>
  <c r="M76" i="40"/>
  <c r="G76" i="40"/>
  <c r="M78" i="40"/>
  <c r="E78" i="40"/>
  <c r="G78" i="40"/>
  <c r="L79" i="40"/>
  <c r="M82" i="40"/>
  <c r="E82" i="40"/>
  <c r="G82" i="40"/>
  <c r="M86" i="40"/>
  <c r="E86" i="40"/>
  <c r="G86" i="40"/>
  <c r="L87" i="40"/>
  <c r="G91" i="40"/>
  <c r="M91" i="40"/>
  <c r="E91" i="40"/>
  <c r="G95" i="40"/>
  <c r="M95" i="40"/>
  <c r="E95" i="40"/>
  <c r="G99" i="40"/>
  <c r="M99" i="40"/>
  <c r="E99" i="40"/>
  <c r="G8" i="39"/>
  <c r="M8" i="39"/>
  <c r="E8" i="39"/>
  <c r="G12" i="39"/>
  <c r="M12" i="39"/>
  <c r="E12" i="39"/>
  <c r="G16" i="39"/>
  <c r="M16" i="39"/>
  <c r="E16" i="39"/>
  <c r="G20" i="39"/>
  <c r="M20" i="39"/>
  <c r="E20" i="39"/>
  <c r="G24" i="39"/>
  <c r="M24" i="39"/>
  <c r="E24" i="39"/>
  <c r="G28" i="39"/>
  <c r="M28" i="39"/>
  <c r="E28" i="39"/>
  <c r="G32" i="39"/>
  <c r="M32" i="39"/>
  <c r="E32" i="39"/>
  <c r="N38" i="39"/>
  <c r="O38" i="39" s="1"/>
  <c r="L38" i="39"/>
  <c r="M41" i="39"/>
  <c r="E41" i="39"/>
  <c r="G41" i="39"/>
  <c r="L46" i="39"/>
  <c r="J45" i="39"/>
  <c r="M49" i="39"/>
  <c r="E49" i="39"/>
  <c r="G49" i="39"/>
  <c r="L54" i="39"/>
  <c r="J53" i="39"/>
  <c r="M57" i="39"/>
  <c r="E57" i="39"/>
  <c r="G57" i="39"/>
  <c r="M69" i="39"/>
  <c r="O69" i="39" s="1"/>
  <c r="E69" i="39"/>
  <c r="G69" i="39"/>
  <c r="N70" i="39"/>
  <c r="M77" i="39"/>
  <c r="O77" i="39" s="1"/>
  <c r="E77" i="39"/>
  <c r="G77" i="39"/>
  <c r="M83" i="39"/>
  <c r="G83" i="39"/>
  <c r="E83" i="39"/>
  <c r="N95" i="39"/>
  <c r="N7" i="46"/>
  <c r="M68" i="46"/>
  <c r="G68" i="46"/>
  <c r="E68" i="46"/>
  <c r="E75" i="46"/>
  <c r="M75" i="46"/>
  <c r="G75" i="46"/>
  <c r="G7" i="43"/>
  <c r="G30" i="43"/>
  <c r="E34" i="43"/>
  <c r="E35" i="43"/>
  <c r="E46" i="43"/>
  <c r="E47" i="43"/>
  <c r="E48" i="43"/>
  <c r="E49" i="43"/>
  <c r="E50" i="43"/>
  <c r="E51" i="43"/>
  <c r="E52" i="43"/>
  <c r="E69" i="43"/>
  <c r="E70" i="43"/>
  <c r="E71" i="43"/>
  <c r="E72" i="43"/>
  <c r="E73" i="43"/>
  <c r="E74" i="43"/>
  <c r="E90" i="43"/>
  <c r="E91" i="43"/>
  <c r="E92" i="43"/>
  <c r="E93" i="43"/>
  <c r="E95" i="43"/>
  <c r="E96" i="43"/>
  <c r="E97" i="43"/>
  <c r="E98" i="43"/>
  <c r="E99" i="43"/>
  <c r="E100" i="43"/>
  <c r="E101" i="43"/>
  <c r="E37" i="40"/>
  <c r="E38" i="40"/>
  <c r="E39" i="40"/>
  <c r="E40" i="40"/>
  <c r="E41" i="40"/>
  <c r="M46" i="40"/>
  <c r="O46" i="40" s="1"/>
  <c r="G46" i="40"/>
  <c r="G47" i="40"/>
  <c r="M47" i="40"/>
  <c r="O47" i="40" s="1"/>
  <c r="M48" i="40"/>
  <c r="O48" i="40" s="1"/>
  <c r="G48" i="40"/>
  <c r="G49" i="40"/>
  <c r="M49" i="40"/>
  <c r="O49" i="40" s="1"/>
  <c r="M50" i="40"/>
  <c r="O50" i="40" s="1"/>
  <c r="G50" i="40"/>
  <c r="G51" i="40"/>
  <c r="M51" i="40"/>
  <c r="O51" i="40" s="1"/>
  <c r="M52" i="40"/>
  <c r="O52" i="40" s="1"/>
  <c r="G52" i="40"/>
  <c r="E76" i="40"/>
  <c r="G79" i="40"/>
  <c r="M79" i="40"/>
  <c r="E79" i="40"/>
  <c r="G83" i="40"/>
  <c r="M83" i="40"/>
  <c r="O83" i="40" s="1"/>
  <c r="E83" i="40"/>
  <c r="G87" i="40"/>
  <c r="M87" i="40"/>
  <c r="E87" i="40"/>
  <c r="M92" i="40"/>
  <c r="E92" i="40"/>
  <c r="G92" i="40"/>
  <c r="M96" i="40"/>
  <c r="E96" i="40"/>
  <c r="G96" i="40"/>
  <c r="M100" i="40"/>
  <c r="E100" i="40"/>
  <c r="G100" i="40"/>
  <c r="L101" i="40"/>
  <c r="M9" i="39"/>
  <c r="E9" i="39"/>
  <c r="G9" i="39"/>
  <c r="L10" i="39"/>
  <c r="M13" i="39"/>
  <c r="E13" i="39"/>
  <c r="G13" i="39"/>
  <c r="L14" i="39"/>
  <c r="M17" i="39"/>
  <c r="E17" i="39"/>
  <c r="G17" i="39"/>
  <c r="L18" i="39"/>
  <c r="M21" i="39"/>
  <c r="E21" i="39"/>
  <c r="G21" i="39"/>
  <c r="L22" i="39"/>
  <c r="L26" i="39"/>
  <c r="J25" i="39"/>
  <c r="M29" i="39"/>
  <c r="E29" i="39"/>
  <c r="G29" i="39"/>
  <c r="L30" i="39"/>
  <c r="M33" i="39"/>
  <c r="E33" i="39"/>
  <c r="G33" i="39"/>
  <c r="L39" i="39"/>
  <c r="J36" i="39"/>
  <c r="G42" i="39"/>
  <c r="M42" i="39"/>
  <c r="E42" i="39"/>
  <c r="G46" i="39"/>
  <c r="M46" i="39"/>
  <c r="E46" i="39"/>
  <c r="N45" i="39"/>
  <c r="G50" i="39"/>
  <c r="M50" i="39"/>
  <c r="E50" i="39"/>
  <c r="N52" i="39"/>
  <c r="G54" i="39"/>
  <c r="M54" i="39"/>
  <c r="O54" i="39" s="1"/>
  <c r="E54" i="39"/>
  <c r="N53" i="39"/>
  <c r="L55" i="39"/>
  <c r="N56" i="39"/>
  <c r="G58" i="39"/>
  <c r="M58" i="39"/>
  <c r="O58" i="39" s="1"/>
  <c r="E58" i="39"/>
  <c r="L59" i="39"/>
  <c r="N60" i="39"/>
  <c r="N61" i="39"/>
  <c r="O61" i="39" s="1"/>
  <c r="L61" i="39"/>
  <c r="N63" i="39"/>
  <c r="O63" i="39" s="1"/>
  <c r="N65" i="39"/>
  <c r="O65" i="39" s="1"/>
  <c r="L65" i="39"/>
  <c r="N67" i="39"/>
  <c r="O67" i="39" s="1"/>
  <c r="M73" i="39"/>
  <c r="O73" i="39" s="1"/>
  <c r="E73" i="39"/>
  <c r="G73" i="39"/>
  <c r="N76" i="39"/>
  <c r="N75" i="39"/>
  <c r="M87" i="39"/>
  <c r="G87" i="39"/>
  <c r="E87" i="39"/>
  <c r="N89" i="39"/>
  <c r="N90" i="39"/>
  <c r="M91" i="39"/>
  <c r="G91" i="39"/>
  <c r="E91" i="39"/>
  <c r="L95" i="39"/>
  <c r="L7" i="46"/>
  <c r="J6" i="46"/>
  <c r="M36" i="46"/>
  <c r="G36" i="46"/>
  <c r="E36" i="46"/>
  <c r="E53" i="46"/>
  <c r="G53" i="46"/>
  <c r="N37" i="39"/>
  <c r="O37" i="39" s="1"/>
  <c r="N51" i="39"/>
  <c r="O51" i="39" s="1"/>
  <c r="G61" i="39"/>
  <c r="G65" i="39"/>
  <c r="J68" i="39"/>
  <c r="G70" i="39"/>
  <c r="M70" i="39"/>
  <c r="G74" i="39"/>
  <c r="M74" i="39"/>
  <c r="O74" i="39" s="1"/>
  <c r="G78" i="39"/>
  <c r="M78" i="39"/>
  <c r="O78" i="39" s="1"/>
  <c r="G82" i="39"/>
  <c r="M82" i="39"/>
  <c r="O82" i="39" s="1"/>
  <c r="G86" i="39"/>
  <c r="M86" i="39"/>
  <c r="O86" i="39" s="1"/>
  <c r="G90" i="39"/>
  <c r="M90" i="39"/>
  <c r="G94" i="39"/>
  <c r="M94" i="39"/>
  <c r="O94" i="39" s="1"/>
  <c r="G98" i="39"/>
  <c r="M98" i="39"/>
  <c r="O98" i="39" s="1"/>
  <c r="L26" i="46"/>
  <c r="M46" i="46"/>
  <c r="O46" i="46" s="1"/>
  <c r="G46" i="46"/>
  <c r="G47" i="46"/>
  <c r="M47" i="46"/>
  <c r="O47" i="46" s="1"/>
  <c r="M48" i="46"/>
  <c r="O48" i="46" s="1"/>
  <c r="G48" i="46"/>
  <c r="G49" i="46"/>
  <c r="M49" i="46"/>
  <c r="O49" i="46" s="1"/>
  <c r="M50" i="46"/>
  <c r="O50" i="46" s="1"/>
  <c r="G50" i="46"/>
  <c r="G51" i="46"/>
  <c r="M51" i="46"/>
  <c r="O51" i="46" s="1"/>
  <c r="M52" i="46"/>
  <c r="O52" i="46" s="1"/>
  <c r="G52" i="46"/>
  <c r="M90" i="46"/>
  <c r="O90" i="46" s="1"/>
  <c r="G90" i="46"/>
  <c r="G91" i="46"/>
  <c r="M91" i="46"/>
  <c r="O91" i="46" s="1"/>
  <c r="M92" i="46"/>
  <c r="O92" i="46" s="1"/>
  <c r="G92" i="46"/>
  <c r="G93" i="46"/>
  <c r="M93" i="46"/>
  <c r="O93" i="46" s="1"/>
  <c r="M94" i="46"/>
  <c r="O94" i="46" s="1"/>
  <c r="G94" i="46"/>
  <c r="G95" i="46"/>
  <c r="M95" i="46"/>
  <c r="O95" i="46" s="1"/>
  <c r="M96" i="46"/>
  <c r="O96" i="46" s="1"/>
  <c r="G96" i="46"/>
  <c r="G97" i="46"/>
  <c r="M97" i="46"/>
  <c r="O97" i="46" s="1"/>
  <c r="M98" i="46"/>
  <c r="O98" i="46" s="1"/>
  <c r="G98" i="46"/>
  <c r="G101" i="46"/>
  <c r="M101" i="46"/>
  <c r="E101" i="46"/>
  <c r="M9" i="41"/>
  <c r="E9" i="41"/>
  <c r="G9" i="41"/>
  <c r="M13" i="41"/>
  <c r="E13" i="41"/>
  <c r="G13" i="41"/>
  <c r="M17" i="41"/>
  <c r="E17" i="41"/>
  <c r="G17" i="41"/>
  <c r="M21" i="41"/>
  <c r="E21" i="41"/>
  <c r="G21" i="41"/>
  <c r="L26" i="41"/>
  <c r="J25" i="41"/>
  <c r="M29" i="41"/>
  <c r="E29" i="41"/>
  <c r="G29" i="41"/>
  <c r="M33" i="41"/>
  <c r="E33" i="41"/>
  <c r="G33" i="41"/>
  <c r="G38" i="41"/>
  <c r="M38" i="41"/>
  <c r="E38" i="41"/>
  <c r="G42" i="41"/>
  <c r="M42" i="41"/>
  <c r="E42" i="41"/>
  <c r="G46" i="41"/>
  <c r="M46" i="41"/>
  <c r="E46" i="41"/>
  <c r="G50" i="41"/>
  <c r="M50" i="41"/>
  <c r="E50" i="41"/>
  <c r="M55" i="41"/>
  <c r="E55" i="41"/>
  <c r="G55" i="41"/>
  <c r="M59" i="41"/>
  <c r="E59" i="41"/>
  <c r="G59" i="41"/>
  <c r="G62" i="41"/>
  <c r="M62" i="41"/>
  <c r="O62" i="41" s="1"/>
  <c r="E62" i="41"/>
  <c r="G72" i="41"/>
  <c r="M72" i="41"/>
  <c r="E72" i="41"/>
  <c r="M80" i="41"/>
  <c r="O80" i="41" s="1"/>
  <c r="E80" i="41"/>
  <c r="G80" i="41"/>
  <c r="E61" i="39"/>
  <c r="G64" i="39"/>
  <c r="M64" i="39"/>
  <c r="O64" i="39" s="1"/>
  <c r="E65" i="39"/>
  <c r="E70" i="39"/>
  <c r="E74" i="39"/>
  <c r="E78" i="39"/>
  <c r="M81" i="39"/>
  <c r="O81" i="39" s="1"/>
  <c r="G81" i="39"/>
  <c r="G85" i="39"/>
  <c r="G93" i="39"/>
  <c r="G97" i="39"/>
  <c r="G101" i="39"/>
  <c r="G9" i="46"/>
  <c r="M9" i="46"/>
  <c r="O9" i="46" s="1"/>
  <c r="M10" i="46"/>
  <c r="O10" i="46" s="1"/>
  <c r="G10" i="46"/>
  <c r="G11" i="46"/>
  <c r="M11" i="46"/>
  <c r="O11" i="46" s="1"/>
  <c r="M12" i="46"/>
  <c r="O12" i="46" s="1"/>
  <c r="G12" i="46"/>
  <c r="G13" i="46"/>
  <c r="M13" i="46"/>
  <c r="O13" i="46" s="1"/>
  <c r="M14" i="46"/>
  <c r="O14" i="46" s="1"/>
  <c r="G14" i="46"/>
  <c r="G15" i="46"/>
  <c r="M15" i="46"/>
  <c r="O15" i="46" s="1"/>
  <c r="M16" i="46"/>
  <c r="O16" i="46" s="1"/>
  <c r="G16" i="46"/>
  <c r="G17" i="46"/>
  <c r="M17" i="46"/>
  <c r="O17" i="46" s="1"/>
  <c r="M18" i="46"/>
  <c r="O18" i="46" s="1"/>
  <c r="G18" i="46"/>
  <c r="G19" i="46"/>
  <c r="M19" i="46"/>
  <c r="O19" i="46" s="1"/>
  <c r="M20" i="46"/>
  <c r="O20" i="46" s="1"/>
  <c r="G20" i="46"/>
  <c r="G21" i="46"/>
  <c r="M21" i="46"/>
  <c r="O21" i="46" s="1"/>
  <c r="M22" i="46"/>
  <c r="O22" i="46" s="1"/>
  <c r="G22" i="46"/>
  <c r="G23" i="46"/>
  <c r="M23" i="46"/>
  <c r="O23" i="46" s="1"/>
  <c r="M24" i="46"/>
  <c r="O24" i="46" s="1"/>
  <c r="G24" i="46"/>
  <c r="E25" i="46"/>
  <c r="M25" i="46"/>
  <c r="G25" i="46"/>
  <c r="N26" i="46"/>
  <c r="E46" i="46"/>
  <c r="M54" i="46"/>
  <c r="O54" i="46" s="1"/>
  <c r="G54" i="46"/>
  <c r="G55" i="46"/>
  <c r="M55" i="46"/>
  <c r="O55" i="46" s="1"/>
  <c r="M56" i="46"/>
  <c r="O56" i="46" s="1"/>
  <c r="G56" i="46"/>
  <c r="G57" i="46"/>
  <c r="M57" i="46"/>
  <c r="O57" i="46" s="1"/>
  <c r="M58" i="46"/>
  <c r="O58" i="46" s="1"/>
  <c r="G58" i="46"/>
  <c r="G59" i="46"/>
  <c r="M59" i="46"/>
  <c r="O59" i="46" s="1"/>
  <c r="M60" i="46"/>
  <c r="O60" i="46" s="1"/>
  <c r="G60" i="46"/>
  <c r="G61" i="46"/>
  <c r="M61" i="46"/>
  <c r="O61" i="46" s="1"/>
  <c r="M62" i="46"/>
  <c r="O62" i="46" s="1"/>
  <c r="G62" i="46"/>
  <c r="G63" i="46"/>
  <c r="M63" i="46"/>
  <c r="O63" i="46" s="1"/>
  <c r="M64" i="46"/>
  <c r="O64" i="46" s="1"/>
  <c r="G64" i="46"/>
  <c r="G65" i="46"/>
  <c r="M65" i="46"/>
  <c r="O65" i="46" s="1"/>
  <c r="M66" i="46"/>
  <c r="O66" i="46" s="1"/>
  <c r="G66" i="46"/>
  <c r="G67" i="46"/>
  <c r="M67" i="46"/>
  <c r="O67" i="46" s="1"/>
  <c r="J89" i="46"/>
  <c r="E90" i="46"/>
  <c r="E91" i="46"/>
  <c r="E92" i="46"/>
  <c r="E93" i="46"/>
  <c r="E94" i="46"/>
  <c r="E95" i="46"/>
  <c r="E96" i="46"/>
  <c r="E97" i="46"/>
  <c r="E98" i="46"/>
  <c r="L99" i="46"/>
  <c r="N100" i="46"/>
  <c r="L7" i="41"/>
  <c r="J6" i="41"/>
  <c r="N8" i="41"/>
  <c r="G10" i="41"/>
  <c r="M10" i="41"/>
  <c r="O10" i="41" s="1"/>
  <c r="E10" i="41"/>
  <c r="L11" i="41"/>
  <c r="N12" i="41"/>
  <c r="G14" i="41"/>
  <c r="M14" i="41"/>
  <c r="O14" i="41" s="1"/>
  <c r="E14" i="41"/>
  <c r="L15" i="41"/>
  <c r="N16" i="41"/>
  <c r="G18" i="41"/>
  <c r="M18" i="41"/>
  <c r="O18" i="41" s="1"/>
  <c r="E18" i="41"/>
  <c r="L19" i="41"/>
  <c r="N20" i="41"/>
  <c r="G22" i="41"/>
  <c r="M22" i="41"/>
  <c r="O22" i="41" s="1"/>
  <c r="E22" i="41"/>
  <c r="L23" i="41"/>
  <c r="N24" i="41"/>
  <c r="G26" i="41"/>
  <c r="M26" i="41"/>
  <c r="O26" i="41" s="1"/>
  <c r="E26" i="41"/>
  <c r="N25" i="41"/>
  <c r="L27" i="41"/>
  <c r="N28" i="41"/>
  <c r="G30" i="41"/>
  <c r="M30" i="41"/>
  <c r="O30" i="41" s="1"/>
  <c r="E30" i="41"/>
  <c r="L31" i="41"/>
  <c r="N32" i="41"/>
  <c r="G34" i="41"/>
  <c r="M34" i="41"/>
  <c r="O34" i="41" s="1"/>
  <c r="E34" i="41"/>
  <c r="L35" i="41"/>
  <c r="N37" i="41"/>
  <c r="M39" i="41"/>
  <c r="O39" i="41" s="1"/>
  <c r="E39" i="41"/>
  <c r="G39" i="41"/>
  <c r="L40" i="41"/>
  <c r="N41" i="41"/>
  <c r="M43" i="41"/>
  <c r="O43" i="41" s="1"/>
  <c r="E43" i="41"/>
  <c r="G43" i="41"/>
  <c r="L44" i="41"/>
  <c r="M47" i="41"/>
  <c r="O47" i="41" s="1"/>
  <c r="E47" i="41"/>
  <c r="G47" i="41"/>
  <c r="L48" i="41"/>
  <c r="N49" i="41"/>
  <c r="M51" i="41"/>
  <c r="O51" i="41" s="1"/>
  <c r="E51" i="41"/>
  <c r="G51" i="41"/>
  <c r="L52" i="41"/>
  <c r="N54" i="41"/>
  <c r="G56" i="41"/>
  <c r="M56" i="41"/>
  <c r="O56" i="41" s="1"/>
  <c r="E56" i="41"/>
  <c r="L57" i="41"/>
  <c r="N58" i="41"/>
  <c r="G60" i="41"/>
  <c r="M60" i="41"/>
  <c r="O60" i="41" s="1"/>
  <c r="E60" i="41"/>
  <c r="L64" i="41"/>
  <c r="L66" i="41"/>
  <c r="G70" i="41"/>
  <c r="M70" i="41"/>
  <c r="E70" i="41"/>
  <c r="N72" i="41"/>
  <c r="M76" i="41"/>
  <c r="O76" i="41" s="1"/>
  <c r="E76" i="41"/>
  <c r="G76" i="41"/>
  <c r="J75" i="41"/>
  <c r="L77" i="41"/>
  <c r="G63" i="39"/>
  <c r="G67" i="39"/>
  <c r="G72" i="39"/>
  <c r="M72" i="39"/>
  <c r="O72" i="39" s="1"/>
  <c r="G76" i="39"/>
  <c r="M76" i="39"/>
  <c r="G80" i="39"/>
  <c r="M80" i="39"/>
  <c r="O80" i="39" s="1"/>
  <c r="G84" i="39"/>
  <c r="M84" i="39"/>
  <c r="O84" i="39" s="1"/>
  <c r="E85" i="39"/>
  <c r="G88" i="39"/>
  <c r="M88" i="39"/>
  <c r="O88" i="39" s="1"/>
  <c r="G92" i="39"/>
  <c r="M92" i="39"/>
  <c r="O92" i="39" s="1"/>
  <c r="E93" i="39"/>
  <c r="G96" i="39"/>
  <c r="M96" i="39"/>
  <c r="O96" i="39" s="1"/>
  <c r="E97" i="39"/>
  <c r="G100" i="39"/>
  <c r="M100" i="39"/>
  <c r="O100" i="39" s="1"/>
  <c r="E101" i="39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M26" i="46"/>
  <c r="G26" i="46"/>
  <c r="G27" i="46"/>
  <c r="M27" i="46"/>
  <c r="O27" i="46" s="1"/>
  <c r="M28" i="46"/>
  <c r="O28" i="46" s="1"/>
  <c r="G28" i="46"/>
  <c r="G29" i="46"/>
  <c r="M29" i="46"/>
  <c r="O29" i="46" s="1"/>
  <c r="M30" i="46"/>
  <c r="O30" i="46" s="1"/>
  <c r="G30" i="46"/>
  <c r="G31" i="46"/>
  <c r="M31" i="46"/>
  <c r="O31" i="46" s="1"/>
  <c r="M32" i="46"/>
  <c r="O32" i="46" s="1"/>
  <c r="G32" i="46"/>
  <c r="G33" i="46"/>
  <c r="M33" i="46"/>
  <c r="O33" i="46" s="1"/>
  <c r="M34" i="46"/>
  <c r="O34" i="46" s="1"/>
  <c r="G34" i="46"/>
  <c r="G35" i="46"/>
  <c r="M35" i="46"/>
  <c r="O35" i="46" s="1"/>
  <c r="E54" i="46"/>
  <c r="E55" i="46"/>
  <c r="E56" i="46"/>
  <c r="E57" i="46"/>
  <c r="E58" i="46"/>
  <c r="E59" i="46"/>
  <c r="E60" i="46"/>
  <c r="E61" i="46"/>
  <c r="E62" i="46"/>
  <c r="E63" i="46"/>
  <c r="E64" i="46"/>
  <c r="G69" i="46"/>
  <c r="M69" i="46"/>
  <c r="O69" i="46" s="1"/>
  <c r="M70" i="46"/>
  <c r="O70" i="46" s="1"/>
  <c r="G70" i="46"/>
  <c r="G71" i="46"/>
  <c r="M71" i="46"/>
  <c r="O71" i="46" s="1"/>
  <c r="M72" i="46"/>
  <c r="O72" i="46" s="1"/>
  <c r="G72" i="46"/>
  <c r="G73" i="46"/>
  <c r="M73" i="46"/>
  <c r="O73" i="46" s="1"/>
  <c r="M74" i="46"/>
  <c r="O74" i="46" s="1"/>
  <c r="G74" i="46"/>
  <c r="G99" i="46"/>
  <c r="M99" i="46"/>
  <c r="O99" i="46" s="1"/>
  <c r="E99" i="46"/>
  <c r="L100" i="46"/>
  <c r="N101" i="46"/>
  <c r="M7" i="41"/>
  <c r="O7" i="41" s="1"/>
  <c r="L8" i="41"/>
  <c r="N9" i="41"/>
  <c r="M11" i="41"/>
  <c r="O11" i="41" s="1"/>
  <c r="E11" i="41"/>
  <c r="G11" i="41"/>
  <c r="L12" i="41"/>
  <c r="N13" i="41"/>
  <c r="M15" i="41"/>
  <c r="O15" i="41" s="1"/>
  <c r="E15" i="41"/>
  <c r="G15" i="41"/>
  <c r="L16" i="41"/>
  <c r="N17" i="41"/>
  <c r="M19" i="41"/>
  <c r="O19" i="41" s="1"/>
  <c r="E19" i="41"/>
  <c r="G19" i="41"/>
  <c r="L20" i="41"/>
  <c r="N21" i="41"/>
  <c r="M23" i="41"/>
  <c r="O23" i="41" s="1"/>
  <c r="E23" i="41"/>
  <c r="G23" i="41"/>
  <c r="L24" i="41"/>
  <c r="M27" i="41"/>
  <c r="O27" i="41" s="1"/>
  <c r="E27" i="41"/>
  <c r="G27" i="41"/>
  <c r="L28" i="41"/>
  <c r="N29" i="41"/>
  <c r="M31" i="41"/>
  <c r="O31" i="41" s="1"/>
  <c r="E31" i="41"/>
  <c r="G31" i="41"/>
  <c r="L32" i="41"/>
  <c r="N33" i="41"/>
  <c r="M35" i="41"/>
  <c r="O35" i="41" s="1"/>
  <c r="E35" i="41"/>
  <c r="G35" i="41"/>
  <c r="L37" i="41"/>
  <c r="J36" i="41"/>
  <c r="N38" i="41"/>
  <c r="G40" i="41"/>
  <c r="M40" i="41"/>
  <c r="O40" i="41" s="1"/>
  <c r="E40" i="41"/>
  <c r="L41" i="41"/>
  <c r="N42" i="41"/>
  <c r="G44" i="41"/>
  <c r="M44" i="41"/>
  <c r="O44" i="41" s="1"/>
  <c r="E44" i="41"/>
  <c r="N46" i="41"/>
  <c r="G48" i="41"/>
  <c r="M48" i="41"/>
  <c r="O48" i="41" s="1"/>
  <c r="E48" i="41"/>
  <c r="N50" i="41"/>
  <c r="G52" i="41"/>
  <c r="M52" i="41"/>
  <c r="O52" i="41" s="1"/>
  <c r="E52" i="41"/>
  <c r="L54" i="41"/>
  <c r="J53" i="41"/>
  <c r="N55" i="41"/>
  <c r="M57" i="41"/>
  <c r="O57" i="41" s="1"/>
  <c r="E57" i="41"/>
  <c r="G57" i="41"/>
  <c r="N59" i="41"/>
  <c r="M61" i="41"/>
  <c r="O61" i="41" s="1"/>
  <c r="E61" i="41"/>
  <c r="G61" i="41"/>
  <c r="G64" i="41"/>
  <c r="M64" i="41"/>
  <c r="E64" i="41"/>
  <c r="G66" i="41"/>
  <c r="M66" i="41"/>
  <c r="E66" i="41"/>
  <c r="L69" i="41"/>
  <c r="N70" i="41"/>
  <c r="N68" i="41"/>
  <c r="M73" i="41"/>
  <c r="O73" i="41" s="1"/>
  <c r="N74" i="41"/>
  <c r="O74" i="41" s="1"/>
  <c r="M89" i="41"/>
  <c r="G89" i="41"/>
  <c r="E89" i="41"/>
  <c r="G62" i="39"/>
  <c r="M62" i="39"/>
  <c r="O62" i="39" s="1"/>
  <c r="E63" i="39"/>
  <c r="G66" i="39"/>
  <c r="M66" i="39"/>
  <c r="O66" i="39" s="1"/>
  <c r="E67" i="39"/>
  <c r="E72" i="39"/>
  <c r="E76" i="39"/>
  <c r="E80" i="39"/>
  <c r="E84" i="39"/>
  <c r="E88" i="39"/>
  <c r="E92" i="39"/>
  <c r="E96" i="39"/>
  <c r="E100" i="39"/>
  <c r="M7" i="46"/>
  <c r="G37" i="46"/>
  <c r="M37" i="46"/>
  <c r="O37" i="46" s="1"/>
  <c r="M38" i="46"/>
  <c r="O38" i="46" s="1"/>
  <c r="G38" i="46"/>
  <c r="G39" i="46"/>
  <c r="M39" i="46"/>
  <c r="O39" i="46" s="1"/>
  <c r="M40" i="46"/>
  <c r="O40" i="46" s="1"/>
  <c r="G40" i="46"/>
  <c r="G41" i="46"/>
  <c r="M41" i="46"/>
  <c r="O41" i="46" s="1"/>
  <c r="M42" i="46"/>
  <c r="O42" i="46" s="1"/>
  <c r="G42" i="46"/>
  <c r="G43" i="46"/>
  <c r="M43" i="46"/>
  <c r="O43" i="46" s="1"/>
  <c r="M44" i="46"/>
  <c r="O44" i="46" s="1"/>
  <c r="G44" i="46"/>
  <c r="M76" i="46"/>
  <c r="O76" i="46" s="1"/>
  <c r="G76" i="46"/>
  <c r="G77" i="46"/>
  <c r="M77" i="46"/>
  <c r="O77" i="46" s="1"/>
  <c r="M78" i="46"/>
  <c r="O78" i="46" s="1"/>
  <c r="G78" i="46"/>
  <c r="G79" i="46"/>
  <c r="M79" i="46"/>
  <c r="O79" i="46" s="1"/>
  <c r="M80" i="46"/>
  <c r="O80" i="46" s="1"/>
  <c r="G80" i="46"/>
  <c r="G81" i="46"/>
  <c r="M81" i="46"/>
  <c r="O81" i="46" s="1"/>
  <c r="M82" i="46"/>
  <c r="O82" i="46" s="1"/>
  <c r="G82" i="46"/>
  <c r="G83" i="46"/>
  <c r="M83" i="46"/>
  <c r="O83" i="46" s="1"/>
  <c r="M84" i="46"/>
  <c r="O84" i="46" s="1"/>
  <c r="G84" i="46"/>
  <c r="G85" i="46"/>
  <c r="M85" i="46"/>
  <c r="O85" i="46" s="1"/>
  <c r="M86" i="46"/>
  <c r="O86" i="46" s="1"/>
  <c r="G86" i="46"/>
  <c r="G87" i="46"/>
  <c r="M87" i="46"/>
  <c r="O87" i="46" s="1"/>
  <c r="M88" i="46"/>
  <c r="O88" i="46" s="1"/>
  <c r="G88" i="46"/>
  <c r="M100" i="46"/>
  <c r="E100" i="46"/>
  <c r="G100" i="46"/>
  <c r="L101" i="46"/>
  <c r="G8" i="41"/>
  <c r="M8" i="41"/>
  <c r="E8" i="41"/>
  <c r="L9" i="41"/>
  <c r="G12" i="41"/>
  <c r="M12" i="41"/>
  <c r="E12" i="41"/>
  <c r="L13" i="41"/>
  <c r="G16" i="41"/>
  <c r="M16" i="41"/>
  <c r="E16" i="41"/>
  <c r="L17" i="41"/>
  <c r="G20" i="41"/>
  <c r="M20" i="41"/>
  <c r="E20" i="41"/>
  <c r="L21" i="41"/>
  <c r="G24" i="41"/>
  <c r="M24" i="41"/>
  <c r="E24" i="41"/>
  <c r="G28" i="41"/>
  <c r="M28" i="41"/>
  <c r="E28" i="41"/>
  <c r="L29" i="41"/>
  <c r="G32" i="41"/>
  <c r="M32" i="41"/>
  <c r="E32" i="41"/>
  <c r="L33" i="41"/>
  <c r="M37" i="41"/>
  <c r="E37" i="41"/>
  <c r="G37" i="41"/>
  <c r="L38" i="41"/>
  <c r="M41" i="41"/>
  <c r="E41" i="41"/>
  <c r="G41" i="41"/>
  <c r="L42" i="41"/>
  <c r="N45" i="41"/>
  <c r="L46" i="41"/>
  <c r="M49" i="41"/>
  <c r="E49" i="41"/>
  <c r="G49" i="41"/>
  <c r="L50" i="41"/>
  <c r="G54" i="41"/>
  <c r="M54" i="41"/>
  <c r="E54" i="41"/>
  <c r="L55" i="41"/>
  <c r="G58" i="41"/>
  <c r="M58" i="41"/>
  <c r="E58" i="41"/>
  <c r="L59" i="41"/>
  <c r="O63" i="41"/>
  <c r="N64" i="41"/>
  <c r="N66" i="41"/>
  <c r="M69" i="41"/>
  <c r="O69" i="41" s="1"/>
  <c r="O71" i="41"/>
  <c r="L72" i="41"/>
  <c r="M78" i="41"/>
  <c r="O78" i="41" s="1"/>
  <c r="E78" i="41"/>
  <c r="G78" i="41"/>
  <c r="L82" i="41"/>
  <c r="E74" i="41"/>
  <c r="M82" i="41"/>
  <c r="O82" i="41" s="1"/>
  <c r="G82" i="41"/>
  <c r="O86" i="41"/>
  <c r="G86" i="41"/>
  <c r="L90" i="41"/>
  <c r="M101" i="41"/>
  <c r="G101" i="41"/>
  <c r="E7" i="47"/>
  <c r="G7" i="47"/>
  <c r="M7" i="47"/>
  <c r="E9" i="47"/>
  <c r="G9" i="47"/>
  <c r="M9" i="47"/>
  <c r="O9" i="47" s="1"/>
  <c r="E11" i="47"/>
  <c r="G11" i="47"/>
  <c r="M11" i="47"/>
  <c r="O11" i="47" s="1"/>
  <c r="E13" i="47"/>
  <c r="G13" i="47"/>
  <c r="M13" i="47"/>
  <c r="O13" i="47" s="1"/>
  <c r="E15" i="47"/>
  <c r="G15" i="47"/>
  <c r="M15" i="47"/>
  <c r="O15" i="47" s="1"/>
  <c r="E17" i="47"/>
  <c r="G17" i="47"/>
  <c r="M17" i="47"/>
  <c r="O17" i="47" s="1"/>
  <c r="E19" i="47"/>
  <c r="G19" i="47"/>
  <c r="M19" i="47"/>
  <c r="O19" i="47" s="1"/>
  <c r="E21" i="47"/>
  <c r="G21" i="47"/>
  <c r="M21" i="47"/>
  <c r="O21" i="47" s="1"/>
  <c r="E27" i="47"/>
  <c r="G27" i="47"/>
  <c r="M27" i="47"/>
  <c r="O27" i="47" s="1"/>
  <c r="G28" i="47"/>
  <c r="E33" i="47"/>
  <c r="G33" i="47"/>
  <c r="M33" i="47"/>
  <c r="O33" i="47" s="1"/>
  <c r="N38" i="47"/>
  <c r="E39" i="47"/>
  <c r="G39" i="47"/>
  <c r="M39" i="47"/>
  <c r="O39" i="47" s="1"/>
  <c r="G42" i="47"/>
  <c r="M44" i="47"/>
  <c r="O44" i="47" s="1"/>
  <c r="L44" i="47"/>
  <c r="G46" i="47"/>
  <c r="M48" i="47"/>
  <c r="O48" i="47" s="1"/>
  <c r="L48" i="47"/>
  <c r="E51" i="47"/>
  <c r="G51" i="47"/>
  <c r="M51" i="47"/>
  <c r="O51" i="47" s="1"/>
  <c r="N54" i="47"/>
  <c r="E55" i="47"/>
  <c r="G55" i="47"/>
  <c r="M55" i="47"/>
  <c r="O55" i="47" s="1"/>
  <c r="G56" i="47"/>
  <c r="O56" i="47"/>
  <c r="G58" i="47"/>
  <c r="O58" i="47"/>
  <c r="G60" i="47"/>
  <c r="O60" i="47"/>
  <c r="G62" i="47"/>
  <c r="O62" i="47"/>
  <c r="O66" i="47"/>
  <c r="O67" i="47"/>
  <c r="L67" i="47"/>
  <c r="M71" i="47"/>
  <c r="O71" i="47" s="1"/>
  <c r="G71" i="47"/>
  <c r="E71" i="47"/>
  <c r="L76" i="47"/>
  <c r="J75" i="47"/>
  <c r="L79" i="47"/>
  <c r="N83" i="47"/>
  <c r="N97" i="47"/>
  <c r="O97" i="47" s="1"/>
  <c r="L97" i="47"/>
  <c r="N101" i="47"/>
  <c r="O101" i="47" s="1"/>
  <c r="L101" i="47"/>
  <c r="E29" i="42"/>
  <c r="G29" i="42"/>
  <c r="G63" i="41"/>
  <c r="G65" i="41"/>
  <c r="G67" i="41"/>
  <c r="G69" i="41"/>
  <c r="G71" i="41"/>
  <c r="G73" i="41"/>
  <c r="G77" i="41"/>
  <c r="M77" i="41"/>
  <c r="O77" i="41" s="1"/>
  <c r="G81" i="41"/>
  <c r="M81" i="41"/>
  <c r="O81" i="41" s="1"/>
  <c r="M85" i="41"/>
  <c r="O85" i="41" s="1"/>
  <c r="E86" i="41"/>
  <c r="M87" i="41"/>
  <c r="O87" i="41" s="1"/>
  <c r="G87" i="41"/>
  <c r="G88" i="41"/>
  <c r="M88" i="41"/>
  <c r="O88" i="41" s="1"/>
  <c r="E98" i="41"/>
  <c r="G98" i="41"/>
  <c r="M98" i="41"/>
  <c r="O98" i="41" s="1"/>
  <c r="E101" i="41"/>
  <c r="N7" i="47"/>
  <c r="L22" i="47"/>
  <c r="O24" i="47"/>
  <c r="G26" i="47"/>
  <c r="L30" i="47"/>
  <c r="M32" i="47"/>
  <c r="O32" i="47" s="1"/>
  <c r="L32" i="47"/>
  <c r="E35" i="47"/>
  <c r="G35" i="47"/>
  <c r="M35" i="47"/>
  <c r="L35" i="47"/>
  <c r="N37" i="47"/>
  <c r="M38" i="47"/>
  <c r="L38" i="47"/>
  <c r="E41" i="47"/>
  <c r="G41" i="47"/>
  <c r="M41" i="47"/>
  <c r="L41" i="47"/>
  <c r="N49" i="47"/>
  <c r="M50" i="47"/>
  <c r="O50" i="47" s="1"/>
  <c r="L50" i="47"/>
  <c r="M54" i="47"/>
  <c r="L54" i="47"/>
  <c r="J53" i="47"/>
  <c r="M69" i="47"/>
  <c r="O69" i="47" s="1"/>
  <c r="E69" i="47"/>
  <c r="G69" i="47"/>
  <c r="N70" i="47"/>
  <c r="M79" i="47"/>
  <c r="G79" i="47"/>
  <c r="E79" i="47"/>
  <c r="L83" i="47"/>
  <c r="M95" i="47"/>
  <c r="G95" i="47"/>
  <c r="E95" i="47"/>
  <c r="E31" i="42"/>
  <c r="G31" i="42"/>
  <c r="G6" i="45"/>
  <c r="E65" i="41"/>
  <c r="E67" i="41"/>
  <c r="E69" i="41"/>
  <c r="E71" i="41"/>
  <c r="E73" i="41"/>
  <c r="E77" i="41"/>
  <c r="E81" i="41"/>
  <c r="G84" i="41"/>
  <c r="G90" i="41"/>
  <c r="M90" i="41"/>
  <c r="O90" i="41" s="1"/>
  <c r="M91" i="41"/>
  <c r="O91" i="41" s="1"/>
  <c r="G91" i="41"/>
  <c r="G92" i="41"/>
  <c r="M92" i="41"/>
  <c r="O92" i="41" s="1"/>
  <c r="M93" i="41"/>
  <c r="O93" i="41" s="1"/>
  <c r="G93" i="41"/>
  <c r="G94" i="41"/>
  <c r="M94" i="41"/>
  <c r="O94" i="41" s="1"/>
  <c r="M95" i="41"/>
  <c r="O95" i="41" s="1"/>
  <c r="G95" i="41"/>
  <c r="G96" i="41"/>
  <c r="M96" i="41"/>
  <c r="O96" i="41" s="1"/>
  <c r="M97" i="41"/>
  <c r="O97" i="41" s="1"/>
  <c r="G97" i="41"/>
  <c r="N99" i="41"/>
  <c r="E100" i="41"/>
  <c r="G100" i="41"/>
  <c r="M100" i="41"/>
  <c r="O100" i="41" s="1"/>
  <c r="M8" i="47"/>
  <c r="O8" i="47" s="1"/>
  <c r="G8" i="47"/>
  <c r="M10" i="47"/>
  <c r="O10" i="47" s="1"/>
  <c r="G10" i="47"/>
  <c r="M12" i="47"/>
  <c r="O12" i="47" s="1"/>
  <c r="G12" i="47"/>
  <c r="M14" i="47"/>
  <c r="O14" i="47" s="1"/>
  <c r="G14" i="47"/>
  <c r="M16" i="47"/>
  <c r="O16" i="47" s="1"/>
  <c r="G16" i="47"/>
  <c r="M18" i="47"/>
  <c r="O18" i="47" s="1"/>
  <c r="G18" i="47"/>
  <c r="M20" i="47"/>
  <c r="O20" i="47" s="1"/>
  <c r="G20" i="47"/>
  <c r="E23" i="47"/>
  <c r="G23" i="47"/>
  <c r="M23" i="47"/>
  <c r="O23" i="47" s="1"/>
  <c r="L23" i="47"/>
  <c r="G24" i="47"/>
  <c r="J25" i="47"/>
  <c r="L28" i="47"/>
  <c r="E31" i="47"/>
  <c r="G31" i="47"/>
  <c r="M31" i="47"/>
  <c r="O31" i="47" s="1"/>
  <c r="L31" i="47"/>
  <c r="M34" i="47"/>
  <c r="O34" i="47" s="1"/>
  <c r="L34" i="47"/>
  <c r="M40" i="47"/>
  <c r="O40" i="47" s="1"/>
  <c r="L40" i="47"/>
  <c r="E43" i="47"/>
  <c r="G43" i="47"/>
  <c r="M43" i="47"/>
  <c r="O43" i="47" s="1"/>
  <c r="N46" i="47"/>
  <c r="E47" i="47"/>
  <c r="G47" i="47"/>
  <c r="M47" i="47"/>
  <c r="O47" i="47" s="1"/>
  <c r="M52" i="47"/>
  <c r="O52" i="47" s="1"/>
  <c r="L52" i="47"/>
  <c r="M83" i="47"/>
  <c r="G83" i="47"/>
  <c r="E83" i="47"/>
  <c r="N93" i="47"/>
  <c r="O93" i="47" s="1"/>
  <c r="L93" i="47"/>
  <c r="E6" i="42"/>
  <c r="G6" i="42"/>
  <c r="E33" i="42"/>
  <c r="G33" i="42"/>
  <c r="G74" i="41"/>
  <c r="G79" i="41"/>
  <c r="M79" i="41"/>
  <c r="O79" i="41" s="1"/>
  <c r="G83" i="41"/>
  <c r="M83" i="41"/>
  <c r="O83" i="41" s="1"/>
  <c r="E84" i="41"/>
  <c r="E90" i="41"/>
  <c r="N89" i="41"/>
  <c r="E91" i="41"/>
  <c r="E92" i="41"/>
  <c r="E93" i="41"/>
  <c r="E94" i="41"/>
  <c r="E95" i="41"/>
  <c r="E96" i="41"/>
  <c r="E97" i="41"/>
  <c r="M99" i="41"/>
  <c r="G99" i="41"/>
  <c r="N101" i="41"/>
  <c r="L7" i="47"/>
  <c r="J6" i="47"/>
  <c r="E8" i="47"/>
  <c r="L9" i="47"/>
  <c r="E10" i="47"/>
  <c r="L11" i="47"/>
  <c r="E12" i="47"/>
  <c r="L13" i="47"/>
  <c r="E14" i="47"/>
  <c r="L15" i="47"/>
  <c r="E16" i="47"/>
  <c r="L17" i="47"/>
  <c r="E18" i="47"/>
  <c r="L19" i="47"/>
  <c r="E20" i="47"/>
  <c r="L21" i="47"/>
  <c r="N26" i="47"/>
  <c r="O26" i="47" s="1"/>
  <c r="N25" i="47"/>
  <c r="L26" i="47"/>
  <c r="E29" i="47"/>
  <c r="G29" i="47"/>
  <c r="M29" i="47"/>
  <c r="O29" i="47" s="1"/>
  <c r="L29" i="47"/>
  <c r="G34" i="47"/>
  <c r="N35" i="47"/>
  <c r="E37" i="47"/>
  <c r="G37" i="47"/>
  <c r="M37" i="47"/>
  <c r="L37" i="47"/>
  <c r="G40" i="47"/>
  <c r="N41" i="47"/>
  <c r="M42" i="47"/>
  <c r="O42" i="47" s="1"/>
  <c r="L42" i="47"/>
  <c r="M46" i="47"/>
  <c r="L46" i="47"/>
  <c r="J45" i="47"/>
  <c r="E49" i="47"/>
  <c r="G49" i="47"/>
  <c r="M49" i="47"/>
  <c r="L49" i="47"/>
  <c r="G52" i="47"/>
  <c r="N79" i="47"/>
  <c r="M87" i="47"/>
  <c r="O87" i="47" s="1"/>
  <c r="G87" i="47"/>
  <c r="E87" i="47"/>
  <c r="N89" i="47"/>
  <c r="N90" i="47"/>
  <c r="M91" i="47"/>
  <c r="O91" i="47" s="1"/>
  <c r="G91" i="47"/>
  <c r="E91" i="47"/>
  <c r="N95" i="47"/>
  <c r="M99" i="47"/>
  <c r="O99" i="47" s="1"/>
  <c r="G99" i="47"/>
  <c r="E99" i="47"/>
  <c r="E27" i="42"/>
  <c r="G27" i="42"/>
  <c r="E35" i="42"/>
  <c r="G35" i="42"/>
  <c r="M57" i="47"/>
  <c r="O57" i="47" s="1"/>
  <c r="M59" i="47"/>
  <c r="O59" i="47" s="1"/>
  <c r="M61" i="47"/>
  <c r="O61" i="47" s="1"/>
  <c r="M63" i="47"/>
  <c r="O63" i="47" s="1"/>
  <c r="G64" i="47"/>
  <c r="M65" i="47"/>
  <c r="O65" i="47" s="1"/>
  <c r="G66" i="47"/>
  <c r="J68" i="47"/>
  <c r="G70" i="47"/>
  <c r="M70" i="47"/>
  <c r="G74" i="47"/>
  <c r="M74" i="47"/>
  <c r="O74" i="47" s="1"/>
  <c r="G78" i="47"/>
  <c r="M78" i="47"/>
  <c r="O78" i="47" s="1"/>
  <c r="G82" i="47"/>
  <c r="M82" i="47"/>
  <c r="O82" i="47" s="1"/>
  <c r="G86" i="47"/>
  <c r="M86" i="47"/>
  <c r="O86" i="47" s="1"/>
  <c r="G90" i="47"/>
  <c r="M90" i="47"/>
  <c r="G94" i="47"/>
  <c r="M94" i="47"/>
  <c r="O94" i="47" s="1"/>
  <c r="G98" i="47"/>
  <c r="M98" i="47"/>
  <c r="O98" i="47" s="1"/>
  <c r="E8" i="42"/>
  <c r="G9" i="42"/>
  <c r="E12" i="42"/>
  <c r="G13" i="42"/>
  <c r="E16" i="42"/>
  <c r="G17" i="42"/>
  <c r="E20" i="42"/>
  <c r="G21" i="42"/>
  <c r="E24" i="42"/>
  <c r="G37" i="42"/>
  <c r="G46" i="42"/>
  <c r="G47" i="42"/>
  <c r="E49" i="42"/>
  <c r="E50" i="42"/>
  <c r="E51" i="42"/>
  <c r="E52" i="42"/>
  <c r="E69" i="42"/>
  <c r="E70" i="42"/>
  <c r="E71" i="42"/>
  <c r="E72" i="42"/>
  <c r="E73" i="42"/>
  <c r="E74" i="42"/>
  <c r="E90" i="42"/>
  <c r="E91" i="42"/>
  <c r="E92" i="42"/>
  <c r="E93" i="42"/>
  <c r="E94" i="42"/>
  <c r="E95" i="42"/>
  <c r="M17" i="45"/>
  <c r="O17" i="45" s="1"/>
  <c r="G17" i="45"/>
  <c r="G20" i="45"/>
  <c r="M20" i="45"/>
  <c r="L21" i="45"/>
  <c r="G24" i="45"/>
  <c r="M24" i="45"/>
  <c r="G28" i="45"/>
  <c r="M28" i="45"/>
  <c r="L29" i="45"/>
  <c r="G32" i="45"/>
  <c r="M32" i="45"/>
  <c r="L33" i="45"/>
  <c r="M37" i="45"/>
  <c r="E36" i="45"/>
  <c r="G37" i="45"/>
  <c r="L38" i="45"/>
  <c r="M41" i="45"/>
  <c r="G41" i="45"/>
  <c r="L42" i="45"/>
  <c r="N45" i="45"/>
  <c r="L46" i="45"/>
  <c r="M49" i="45"/>
  <c r="G49" i="45"/>
  <c r="L50" i="45"/>
  <c r="N53" i="45"/>
  <c r="L54" i="45"/>
  <c r="M57" i="45"/>
  <c r="G57" i="45"/>
  <c r="L58" i="45"/>
  <c r="M61" i="45"/>
  <c r="G61" i="45"/>
  <c r="L62" i="45"/>
  <c r="M65" i="45"/>
  <c r="O65" i="45" s="1"/>
  <c r="G65" i="45"/>
  <c r="G70" i="45"/>
  <c r="E68" i="45"/>
  <c r="M70" i="45"/>
  <c r="L70" i="45"/>
  <c r="N76" i="45"/>
  <c r="O81" i="45"/>
  <c r="L82" i="45"/>
  <c r="G84" i="45"/>
  <c r="M84" i="45"/>
  <c r="O84" i="45" s="1"/>
  <c r="G86" i="45"/>
  <c r="O91" i="45"/>
  <c r="O95" i="45"/>
  <c r="O99" i="45"/>
  <c r="M7" i="50"/>
  <c r="O7" i="50" s="1"/>
  <c r="G7" i="50"/>
  <c r="E6" i="50"/>
  <c r="N8" i="50"/>
  <c r="M13" i="50"/>
  <c r="O13" i="50" s="1"/>
  <c r="G13" i="50"/>
  <c r="M23" i="50"/>
  <c r="O23" i="50" s="1"/>
  <c r="G23" i="50"/>
  <c r="L56" i="47"/>
  <c r="L58" i="47"/>
  <c r="L60" i="47"/>
  <c r="L62" i="47"/>
  <c r="L64" i="47"/>
  <c r="L66" i="47"/>
  <c r="E70" i="47"/>
  <c r="M73" i="47"/>
  <c r="O73" i="47" s="1"/>
  <c r="G73" i="47"/>
  <c r="M77" i="47"/>
  <c r="O77" i="47" s="1"/>
  <c r="G77" i="47"/>
  <c r="G81" i="47"/>
  <c r="G85" i="47"/>
  <c r="G93" i="47"/>
  <c r="G97" i="47"/>
  <c r="G101" i="47"/>
  <c r="G10" i="42"/>
  <c r="G14" i="42"/>
  <c r="G18" i="42"/>
  <c r="G22" i="42"/>
  <c r="G28" i="42"/>
  <c r="G32" i="42"/>
  <c r="G38" i="42"/>
  <c r="E68" i="42"/>
  <c r="G68" i="42"/>
  <c r="G89" i="42"/>
  <c r="E89" i="42"/>
  <c r="M7" i="45"/>
  <c r="O7" i="45" s="1"/>
  <c r="G7" i="45"/>
  <c r="G8" i="45"/>
  <c r="M8" i="45"/>
  <c r="O8" i="45" s="1"/>
  <c r="M9" i="45"/>
  <c r="O9" i="45" s="1"/>
  <c r="G9" i="45"/>
  <c r="G10" i="45"/>
  <c r="M10" i="45"/>
  <c r="O10" i="45" s="1"/>
  <c r="M11" i="45"/>
  <c r="O11" i="45" s="1"/>
  <c r="G11" i="45"/>
  <c r="G12" i="45"/>
  <c r="M12" i="45"/>
  <c r="O12" i="45" s="1"/>
  <c r="M13" i="45"/>
  <c r="O13" i="45" s="1"/>
  <c r="G13" i="45"/>
  <c r="G14" i="45"/>
  <c r="M14" i="45"/>
  <c r="O14" i="45" s="1"/>
  <c r="M15" i="45"/>
  <c r="O15" i="45" s="1"/>
  <c r="G15" i="45"/>
  <c r="G16" i="45"/>
  <c r="M16" i="45"/>
  <c r="O16" i="45" s="1"/>
  <c r="M19" i="45"/>
  <c r="O19" i="45" s="1"/>
  <c r="G19" i="45"/>
  <c r="M21" i="45"/>
  <c r="G21" i="45"/>
  <c r="L26" i="45"/>
  <c r="J25" i="45"/>
  <c r="M29" i="45"/>
  <c r="G29" i="45"/>
  <c r="M33" i="45"/>
  <c r="G33" i="45"/>
  <c r="G38" i="45"/>
  <c r="M38" i="45"/>
  <c r="G42" i="45"/>
  <c r="M42" i="45"/>
  <c r="G46" i="45"/>
  <c r="M46" i="45"/>
  <c r="E45" i="45"/>
  <c r="G50" i="45"/>
  <c r="M50" i="45"/>
  <c r="G54" i="45"/>
  <c r="M54" i="45"/>
  <c r="E53" i="45"/>
  <c r="G58" i="45"/>
  <c r="M58" i="45"/>
  <c r="G62" i="45"/>
  <c r="M62" i="45"/>
  <c r="L69" i="45"/>
  <c r="J68" i="45"/>
  <c r="G82" i="45"/>
  <c r="M82" i="45"/>
  <c r="M11" i="50"/>
  <c r="O11" i="50" s="1"/>
  <c r="G11" i="50"/>
  <c r="M17" i="50"/>
  <c r="O17" i="50" s="1"/>
  <c r="G17" i="50"/>
  <c r="M29" i="50"/>
  <c r="O29" i="50" s="1"/>
  <c r="G29" i="50"/>
  <c r="E25" i="50"/>
  <c r="M33" i="50"/>
  <c r="O33" i="50" s="1"/>
  <c r="G33" i="50"/>
  <c r="G57" i="47"/>
  <c r="G59" i="47"/>
  <c r="G61" i="47"/>
  <c r="G63" i="47"/>
  <c r="G65" i="47"/>
  <c r="G67" i="47"/>
  <c r="G72" i="47"/>
  <c r="M72" i="47"/>
  <c r="O72" i="47" s="1"/>
  <c r="M76" i="47"/>
  <c r="O76" i="47" s="1"/>
  <c r="G80" i="47"/>
  <c r="M80" i="47"/>
  <c r="O80" i="47" s="1"/>
  <c r="E81" i="47"/>
  <c r="G84" i="47"/>
  <c r="M84" i="47"/>
  <c r="O84" i="47" s="1"/>
  <c r="E85" i="47"/>
  <c r="G88" i="47"/>
  <c r="M88" i="47"/>
  <c r="O88" i="47" s="1"/>
  <c r="G92" i="47"/>
  <c r="M92" i="47"/>
  <c r="O92" i="47" s="1"/>
  <c r="E93" i="47"/>
  <c r="G96" i="47"/>
  <c r="M96" i="47"/>
  <c r="O96" i="47" s="1"/>
  <c r="E97" i="47"/>
  <c r="G100" i="47"/>
  <c r="M100" i="47"/>
  <c r="O100" i="47" s="1"/>
  <c r="E101" i="47"/>
  <c r="G7" i="42"/>
  <c r="E10" i="42"/>
  <c r="G11" i="42"/>
  <c r="G15" i="42"/>
  <c r="G19" i="42"/>
  <c r="G23" i="42"/>
  <c r="E28" i="42"/>
  <c r="E32" i="42"/>
  <c r="G39" i="42"/>
  <c r="G40" i="42"/>
  <c r="G41" i="42"/>
  <c r="G42" i="42"/>
  <c r="G43" i="42"/>
  <c r="G44" i="42"/>
  <c r="E54" i="42"/>
  <c r="E55" i="42"/>
  <c r="E56" i="42"/>
  <c r="E57" i="42"/>
  <c r="E58" i="42"/>
  <c r="E59" i="42"/>
  <c r="E60" i="42"/>
  <c r="E61" i="42"/>
  <c r="E62" i="42"/>
  <c r="E63" i="42"/>
  <c r="E64" i="42"/>
  <c r="E65" i="42"/>
  <c r="E66" i="42"/>
  <c r="E67" i="42"/>
  <c r="E76" i="42"/>
  <c r="E77" i="42"/>
  <c r="E78" i="42"/>
  <c r="E79" i="42"/>
  <c r="E80" i="42"/>
  <c r="E81" i="42"/>
  <c r="E82" i="42"/>
  <c r="E83" i="42"/>
  <c r="E84" i="42"/>
  <c r="E85" i="42"/>
  <c r="E86" i="42"/>
  <c r="E87" i="42"/>
  <c r="E88" i="42"/>
  <c r="J6" i="45"/>
  <c r="L18" i="45"/>
  <c r="N20" i="45"/>
  <c r="G22" i="45"/>
  <c r="M22" i="45"/>
  <c r="O22" i="45" s="1"/>
  <c r="N24" i="45"/>
  <c r="G26" i="45"/>
  <c r="M26" i="45"/>
  <c r="O26" i="45" s="1"/>
  <c r="E25" i="45"/>
  <c r="N28" i="45"/>
  <c r="G30" i="45"/>
  <c r="M30" i="45"/>
  <c r="O30" i="45" s="1"/>
  <c r="N32" i="45"/>
  <c r="G34" i="45"/>
  <c r="M34" i="45"/>
  <c r="O34" i="45" s="1"/>
  <c r="N37" i="45"/>
  <c r="M39" i="45"/>
  <c r="O39" i="45" s="1"/>
  <c r="G39" i="45"/>
  <c r="N41" i="45"/>
  <c r="M43" i="45"/>
  <c r="O43" i="45" s="1"/>
  <c r="G43" i="45"/>
  <c r="M47" i="45"/>
  <c r="O47" i="45" s="1"/>
  <c r="G47" i="45"/>
  <c r="N49" i="45"/>
  <c r="M51" i="45"/>
  <c r="O51" i="45" s="1"/>
  <c r="G51" i="45"/>
  <c r="M55" i="45"/>
  <c r="O55" i="45" s="1"/>
  <c r="G55" i="45"/>
  <c r="N57" i="45"/>
  <c r="M59" i="45"/>
  <c r="O59" i="45" s="1"/>
  <c r="G59" i="45"/>
  <c r="N61" i="45"/>
  <c r="M63" i="45"/>
  <c r="O63" i="45" s="1"/>
  <c r="G63" i="45"/>
  <c r="G66" i="45"/>
  <c r="M66" i="45"/>
  <c r="O66" i="45" s="1"/>
  <c r="N70" i="45"/>
  <c r="G72" i="45"/>
  <c r="M72" i="45"/>
  <c r="G74" i="45"/>
  <c r="M74" i="45"/>
  <c r="G80" i="45"/>
  <c r="M80" i="45"/>
  <c r="N82" i="45"/>
  <c r="M85" i="45"/>
  <c r="O85" i="45" s="1"/>
  <c r="N90" i="45"/>
  <c r="O90" i="45" s="1"/>
  <c r="N89" i="45"/>
  <c r="M15" i="50"/>
  <c r="O15" i="50" s="1"/>
  <c r="G15" i="50"/>
  <c r="M21" i="50"/>
  <c r="O21" i="50" s="1"/>
  <c r="G21" i="50"/>
  <c r="N25" i="50"/>
  <c r="N26" i="50"/>
  <c r="O26" i="50" s="1"/>
  <c r="L30" i="50"/>
  <c r="M30" i="50"/>
  <c r="O30" i="50" s="1"/>
  <c r="J36" i="47"/>
  <c r="E67" i="47"/>
  <c r="E72" i="47"/>
  <c r="E76" i="47"/>
  <c r="E80" i="47"/>
  <c r="E84" i="47"/>
  <c r="E88" i="47"/>
  <c r="J89" i="47"/>
  <c r="E92" i="47"/>
  <c r="E96" i="47"/>
  <c r="E100" i="47"/>
  <c r="G26" i="42"/>
  <c r="G30" i="42"/>
  <c r="G34" i="42"/>
  <c r="G36" i="42"/>
  <c r="G96" i="42"/>
  <c r="G97" i="42"/>
  <c r="G98" i="42"/>
  <c r="G99" i="42"/>
  <c r="G100" i="42"/>
  <c r="G101" i="42"/>
  <c r="G18" i="45"/>
  <c r="M18" i="45"/>
  <c r="O18" i="45" s="1"/>
  <c r="L20" i="45"/>
  <c r="N21" i="45"/>
  <c r="M23" i="45"/>
  <c r="O23" i="45" s="1"/>
  <c r="G23" i="45"/>
  <c r="L24" i="45"/>
  <c r="M27" i="45"/>
  <c r="O27" i="45" s="1"/>
  <c r="G27" i="45"/>
  <c r="L28" i="45"/>
  <c r="N29" i="45"/>
  <c r="M31" i="45"/>
  <c r="O31" i="45" s="1"/>
  <c r="G31" i="45"/>
  <c r="L32" i="45"/>
  <c r="N33" i="45"/>
  <c r="M35" i="45"/>
  <c r="O35" i="45" s="1"/>
  <c r="G35" i="45"/>
  <c r="L37" i="45"/>
  <c r="J36" i="45"/>
  <c r="N38" i="45"/>
  <c r="G40" i="45"/>
  <c r="M40" i="45"/>
  <c r="O40" i="45" s="1"/>
  <c r="L41" i="45"/>
  <c r="N42" i="45"/>
  <c r="G44" i="45"/>
  <c r="M44" i="45"/>
  <c r="O44" i="45" s="1"/>
  <c r="N46" i="45"/>
  <c r="G48" i="45"/>
  <c r="M48" i="45"/>
  <c r="O48" i="45" s="1"/>
  <c r="L49" i="45"/>
  <c r="N50" i="45"/>
  <c r="G52" i="45"/>
  <c r="M52" i="45"/>
  <c r="O52" i="45" s="1"/>
  <c r="N54" i="45"/>
  <c r="G56" i="45"/>
  <c r="M56" i="45"/>
  <c r="O56" i="45" s="1"/>
  <c r="L57" i="45"/>
  <c r="N58" i="45"/>
  <c r="G60" i="45"/>
  <c r="M60" i="45"/>
  <c r="O60" i="45" s="1"/>
  <c r="L61" i="45"/>
  <c r="N62" i="45"/>
  <c r="G64" i="45"/>
  <c r="M64" i="45"/>
  <c r="O64" i="45" s="1"/>
  <c r="O71" i="45"/>
  <c r="N72" i="45"/>
  <c r="N74" i="45"/>
  <c r="G76" i="45"/>
  <c r="M76" i="45"/>
  <c r="E75" i="45"/>
  <c r="G78" i="45"/>
  <c r="M78" i="45"/>
  <c r="O78" i="45" s="1"/>
  <c r="N80" i="45"/>
  <c r="M83" i="45"/>
  <c r="O83" i="45" s="1"/>
  <c r="L84" i="45"/>
  <c r="O86" i="45"/>
  <c r="O87" i="45"/>
  <c r="G92" i="45"/>
  <c r="G96" i="45"/>
  <c r="L100" i="45"/>
  <c r="J6" i="50"/>
  <c r="M9" i="50"/>
  <c r="O9" i="50" s="1"/>
  <c r="G9" i="50"/>
  <c r="M19" i="50"/>
  <c r="O19" i="50" s="1"/>
  <c r="G19" i="50"/>
  <c r="L23" i="50"/>
  <c r="L34" i="50"/>
  <c r="M34" i="50"/>
  <c r="O34" i="50" s="1"/>
  <c r="L49" i="50"/>
  <c r="N68" i="45"/>
  <c r="J75" i="45"/>
  <c r="L86" i="45"/>
  <c r="L88" i="45"/>
  <c r="E89" i="45"/>
  <c r="J89" i="45"/>
  <c r="L90" i="45"/>
  <c r="L92" i="45"/>
  <c r="L94" i="45"/>
  <c r="L96" i="45"/>
  <c r="L98" i="45"/>
  <c r="L7" i="50"/>
  <c r="G30" i="50"/>
  <c r="L35" i="50"/>
  <c r="L36" i="50"/>
  <c r="L40" i="50"/>
  <c r="N46" i="50"/>
  <c r="O46" i="50" s="1"/>
  <c r="N49" i="50"/>
  <c r="L59" i="50"/>
  <c r="M61" i="50"/>
  <c r="O61" i="50" s="1"/>
  <c r="G61" i="50"/>
  <c r="L70" i="50"/>
  <c r="G72" i="50"/>
  <c r="M72" i="50"/>
  <c r="O72" i="50" s="1"/>
  <c r="L76" i="50"/>
  <c r="J75" i="50"/>
  <c r="M80" i="50"/>
  <c r="O80" i="50" s="1"/>
  <c r="G80" i="50"/>
  <c r="M86" i="50"/>
  <c r="O86" i="50" s="1"/>
  <c r="G86" i="50"/>
  <c r="M25" i="49"/>
  <c r="O25" i="49" s="1"/>
  <c r="G25" i="49"/>
  <c r="G67" i="45"/>
  <c r="G69" i="45"/>
  <c r="G71" i="45"/>
  <c r="G73" i="45"/>
  <c r="G77" i="45"/>
  <c r="G79" i="45"/>
  <c r="G81" i="45"/>
  <c r="G83" i="45"/>
  <c r="G85" i="45"/>
  <c r="G87" i="45"/>
  <c r="G91" i="45"/>
  <c r="G93" i="45"/>
  <c r="G95" i="45"/>
  <c r="G97" i="45"/>
  <c r="G99" i="45"/>
  <c r="G10" i="50"/>
  <c r="M10" i="50"/>
  <c r="O10" i="50" s="1"/>
  <c r="G14" i="50"/>
  <c r="M14" i="50"/>
  <c r="O14" i="50" s="1"/>
  <c r="G18" i="50"/>
  <c r="M18" i="50"/>
  <c r="O18" i="50" s="1"/>
  <c r="G22" i="50"/>
  <c r="M22" i="50"/>
  <c r="O22" i="50" s="1"/>
  <c r="G26" i="50"/>
  <c r="O28" i="50"/>
  <c r="N37" i="50"/>
  <c r="G50" i="50"/>
  <c r="G51" i="50"/>
  <c r="M53" i="50"/>
  <c r="G54" i="50"/>
  <c r="M55" i="50"/>
  <c r="O55" i="50" s="1"/>
  <c r="G55" i="50"/>
  <c r="M57" i="50"/>
  <c r="G57" i="50"/>
  <c r="M63" i="50"/>
  <c r="O63" i="50" s="1"/>
  <c r="M67" i="50"/>
  <c r="O67" i="50" s="1"/>
  <c r="M73" i="50"/>
  <c r="O73" i="50" s="1"/>
  <c r="G73" i="50"/>
  <c r="N74" i="50"/>
  <c r="M82" i="50"/>
  <c r="O82" i="50" s="1"/>
  <c r="G82" i="50"/>
  <c r="L88" i="50"/>
  <c r="N90" i="50"/>
  <c r="G101" i="45"/>
  <c r="M101" i="45"/>
  <c r="O101" i="45" s="1"/>
  <c r="M27" i="50"/>
  <c r="O27" i="50" s="1"/>
  <c r="G27" i="50"/>
  <c r="L27" i="50"/>
  <c r="G38" i="50"/>
  <c r="G39" i="50"/>
  <c r="G42" i="50"/>
  <c r="O43" i="50"/>
  <c r="G43" i="50"/>
  <c r="G46" i="50"/>
  <c r="O47" i="50"/>
  <c r="G47" i="50"/>
  <c r="M49" i="50"/>
  <c r="G49" i="50"/>
  <c r="M59" i="50"/>
  <c r="O59" i="50" s="1"/>
  <c r="M69" i="50"/>
  <c r="O69" i="50" s="1"/>
  <c r="G69" i="50"/>
  <c r="E68" i="50"/>
  <c r="J68" i="50"/>
  <c r="L69" i="50"/>
  <c r="M71" i="50"/>
  <c r="O71" i="50" s="1"/>
  <c r="G71" i="50"/>
  <c r="L74" i="50"/>
  <c r="G76" i="50"/>
  <c r="M76" i="50"/>
  <c r="M77" i="50"/>
  <c r="O77" i="50" s="1"/>
  <c r="G77" i="50"/>
  <c r="M78" i="50"/>
  <c r="O78" i="50" s="1"/>
  <c r="G78" i="50"/>
  <c r="L84" i="50"/>
  <c r="M88" i="50"/>
  <c r="O88" i="50" s="1"/>
  <c r="G88" i="50"/>
  <c r="N92" i="50"/>
  <c r="O92" i="50" s="1"/>
  <c r="L92" i="50"/>
  <c r="G100" i="45"/>
  <c r="G8" i="50"/>
  <c r="M8" i="50"/>
  <c r="G12" i="50"/>
  <c r="M12" i="50"/>
  <c r="O12" i="50" s="1"/>
  <c r="G16" i="50"/>
  <c r="M16" i="50"/>
  <c r="O16" i="50" s="1"/>
  <c r="G20" i="50"/>
  <c r="M20" i="50"/>
  <c r="O20" i="50" s="1"/>
  <c r="G24" i="50"/>
  <c r="M24" i="50"/>
  <c r="O24" i="50" s="1"/>
  <c r="G28" i="50"/>
  <c r="M37" i="50"/>
  <c r="G37" i="50"/>
  <c r="E36" i="50"/>
  <c r="M41" i="50"/>
  <c r="O41" i="50" s="1"/>
  <c r="G41" i="50"/>
  <c r="L44" i="50"/>
  <c r="J45" i="50"/>
  <c r="L48" i="50"/>
  <c r="M50" i="50"/>
  <c r="O50" i="50" s="1"/>
  <c r="L53" i="50"/>
  <c r="N54" i="50"/>
  <c r="M54" i="50"/>
  <c r="N57" i="50"/>
  <c r="L63" i="50"/>
  <c r="M65" i="50"/>
  <c r="O65" i="50" s="1"/>
  <c r="G65" i="50"/>
  <c r="L67" i="50"/>
  <c r="N70" i="50"/>
  <c r="N76" i="50"/>
  <c r="M84" i="50"/>
  <c r="O84" i="50" s="1"/>
  <c r="G84" i="50"/>
  <c r="M90" i="50"/>
  <c r="G90" i="50"/>
  <c r="E89" i="50"/>
  <c r="L90" i="50"/>
  <c r="J89" i="50"/>
  <c r="L91" i="50"/>
  <c r="M6" i="49"/>
  <c r="O6" i="49" s="1"/>
  <c r="G6" i="49"/>
  <c r="M31" i="50"/>
  <c r="O31" i="50" s="1"/>
  <c r="G31" i="50"/>
  <c r="M35" i="50"/>
  <c r="O35" i="50" s="1"/>
  <c r="G35" i="50"/>
  <c r="G40" i="50"/>
  <c r="M40" i="50"/>
  <c r="O40" i="50" s="1"/>
  <c r="G44" i="50"/>
  <c r="M44" i="50"/>
  <c r="O44" i="50" s="1"/>
  <c r="G48" i="50"/>
  <c r="M48" i="50"/>
  <c r="O48" i="50" s="1"/>
  <c r="G52" i="50"/>
  <c r="M52" i="50"/>
  <c r="O52" i="50" s="1"/>
  <c r="G56" i="50"/>
  <c r="M56" i="50"/>
  <c r="O56" i="50" s="1"/>
  <c r="M60" i="50"/>
  <c r="O60" i="50" s="1"/>
  <c r="M64" i="50"/>
  <c r="O64" i="50" s="1"/>
  <c r="G93" i="50"/>
  <c r="M93" i="50"/>
  <c r="O93" i="50" s="1"/>
  <c r="M94" i="50"/>
  <c r="O94" i="50" s="1"/>
  <c r="G94" i="50"/>
  <c r="L26" i="49"/>
  <c r="N37" i="49"/>
  <c r="M38" i="49"/>
  <c r="G38" i="49"/>
  <c r="L40" i="49"/>
  <c r="G43" i="49"/>
  <c r="M43" i="49"/>
  <c r="O43" i="49" s="1"/>
  <c r="N47" i="49"/>
  <c r="M48" i="49"/>
  <c r="O48" i="49" s="1"/>
  <c r="G48" i="49"/>
  <c r="L50" i="49"/>
  <c r="G55" i="49"/>
  <c r="M55" i="49"/>
  <c r="G57" i="49"/>
  <c r="M57" i="49"/>
  <c r="O57" i="49" s="1"/>
  <c r="L58" i="49"/>
  <c r="N59" i="49"/>
  <c r="G61" i="49"/>
  <c r="M61" i="49"/>
  <c r="M62" i="49"/>
  <c r="O62" i="49" s="1"/>
  <c r="G62" i="49"/>
  <c r="L64" i="49"/>
  <c r="L65" i="49"/>
  <c r="N66" i="49"/>
  <c r="N67" i="49"/>
  <c r="N69" i="49"/>
  <c r="N68" i="49"/>
  <c r="G71" i="49"/>
  <c r="M71" i="49"/>
  <c r="M72" i="49"/>
  <c r="O72" i="49" s="1"/>
  <c r="G72" i="49"/>
  <c r="L74" i="49"/>
  <c r="M80" i="49"/>
  <c r="O80" i="49" s="1"/>
  <c r="G80" i="49"/>
  <c r="M83" i="49"/>
  <c r="M88" i="49"/>
  <c r="G88" i="49"/>
  <c r="M90" i="49"/>
  <c r="G90" i="49"/>
  <c r="E89" i="49"/>
  <c r="N90" i="49"/>
  <c r="M96" i="49"/>
  <c r="O96" i="49" s="1"/>
  <c r="G96" i="49"/>
  <c r="G79" i="50"/>
  <c r="M79" i="50"/>
  <c r="O79" i="50" s="1"/>
  <c r="G83" i="50"/>
  <c r="M83" i="50"/>
  <c r="O83" i="50" s="1"/>
  <c r="G87" i="50"/>
  <c r="M87" i="50"/>
  <c r="O87" i="50" s="1"/>
  <c r="G92" i="50"/>
  <c r="G7" i="49"/>
  <c r="M7" i="49"/>
  <c r="O7" i="49" s="1"/>
  <c r="M8" i="49"/>
  <c r="O8" i="49" s="1"/>
  <c r="G8" i="49"/>
  <c r="G9" i="49"/>
  <c r="M9" i="49"/>
  <c r="O9" i="49" s="1"/>
  <c r="M10" i="49"/>
  <c r="O10" i="49" s="1"/>
  <c r="G10" i="49"/>
  <c r="G11" i="49"/>
  <c r="M11" i="49"/>
  <c r="O11" i="49" s="1"/>
  <c r="M12" i="49"/>
  <c r="O12" i="49" s="1"/>
  <c r="G12" i="49"/>
  <c r="G13" i="49"/>
  <c r="M13" i="49"/>
  <c r="O13" i="49" s="1"/>
  <c r="M14" i="49"/>
  <c r="O14" i="49" s="1"/>
  <c r="G14" i="49"/>
  <c r="G15" i="49"/>
  <c r="M15" i="49"/>
  <c r="O15" i="49" s="1"/>
  <c r="M16" i="49"/>
  <c r="O16" i="49" s="1"/>
  <c r="G16" i="49"/>
  <c r="G17" i="49"/>
  <c r="M17" i="49"/>
  <c r="O17" i="49" s="1"/>
  <c r="M18" i="49"/>
  <c r="O18" i="49" s="1"/>
  <c r="G18" i="49"/>
  <c r="G19" i="49"/>
  <c r="M19" i="49"/>
  <c r="O19" i="49" s="1"/>
  <c r="M20" i="49"/>
  <c r="O20" i="49" s="1"/>
  <c r="G20" i="49"/>
  <c r="G21" i="49"/>
  <c r="M21" i="49"/>
  <c r="O21" i="49" s="1"/>
  <c r="M22" i="49"/>
  <c r="O22" i="49" s="1"/>
  <c r="G22" i="49"/>
  <c r="G23" i="49"/>
  <c r="M23" i="49"/>
  <c r="O23" i="49" s="1"/>
  <c r="M24" i="49"/>
  <c r="O24" i="49" s="1"/>
  <c r="G24" i="49"/>
  <c r="G37" i="49"/>
  <c r="M37" i="49"/>
  <c r="N38" i="49"/>
  <c r="N39" i="49"/>
  <c r="M40" i="49"/>
  <c r="O40" i="49" s="1"/>
  <c r="G40" i="49"/>
  <c r="L42" i="49"/>
  <c r="G47" i="49"/>
  <c r="M47" i="49"/>
  <c r="M50" i="49"/>
  <c r="O50" i="49" s="1"/>
  <c r="G50" i="49"/>
  <c r="L52" i="49"/>
  <c r="L54" i="49"/>
  <c r="J53" i="49"/>
  <c r="M58" i="49"/>
  <c r="G58" i="49"/>
  <c r="N61" i="49"/>
  <c r="G63" i="49"/>
  <c r="M63" i="49"/>
  <c r="O63" i="49" s="1"/>
  <c r="M64" i="49"/>
  <c r="G64" i="49"/>
  <c r="L69" i="49"/>
  <c r="J68" i="49"/>
  <c r="N70" i="49"/>
  <c r="N71" i="49"/>
  <c r="G73" i="49"/>
  <c r="M73" i="49"/>
  <c r="O73" i="49" s="1"/>
  <c r="M74" i="49"/>
  <c r="G74" i="49"/>
  <c r="M82" i="49"/>
  <c r="O82" i="49" s="1"/>
  <c r="G82" i="49"/>
  <c r="N88" i="49"/>
  <c r="M92" i="49"/>
  <c r="O92" i="49" s="1"/>
  <c r="G92" i="49"/>
  <c r="M58" i="50"/>
  <c r="O58" i="50" s="1"/>
  <c r="M62" i="50"/>
  <c r="O62" i="50" s="1"/>
  <c r="G66" i="50"/>
  <c r="M66" i="50"/>
  <c r="O66" i="50" s="1"/>
  <c r="G91" i="50"/>
  <c r="M91" i="50"/>
  <c r="O91" i="50" s="1"/>
  <c r="N95" i="50"/>
  <c r="O95" i="50" s="1"/>
  <c r="M26" i="49"/>
  <c r="O26" i="49" s="1"/>
  <c r="G26" i="49"/>
  <c r="G27" i="49"/>
  <c r="M27" i="49"/>
  <c r="O27" i="49" s="1"/>
  <c r="M28" i="49"/>
  <c r="O28" i="49" s="1"/>
  <c r="G28" i="49"/>
  <c r="G29" i="49"/>
  <c r="M29" i="49"/>
  <c r="O29" i="49" s="1"/>
  <c r="M30" i="49"/>
  <c r="O30" i="49" s="1"/>
  <c r="G30" i="49"/>
  <c r="G31" i="49"/>
  <c r="M31" i="49"/>
  <c r="O31" i="49" s="1"/>
  <c r="M32" i="49"/>
  <c r="O32" i="49" s="1"/>
  <c r="G32" i="49"/>
  <c r="G33" i="49"/>
  <c r="M33" i="49"/>
  <c r="O33" i="49" s="1"/>
  <c r="M34" i="49"/>
  <c r="O34" i="49" s="1"/>
  <c r="G34" i="49"/>
  <c r="G35" i="49"/>
  <c r="M35" i="49"/>
  <c r="O35" i="49" s="1"/>
  <c r="G36" i="49"/>
  <c r="G39" i="49"/>
  <c r="M39" i="49"/>
  <c r="M42" i="49"/>
  <c r="O42" i="49" s="1"/>
  <c r="G42" i="49"/>
  <c r="L46" i="49"/>
  <c r="J45" i="49"/>
  <c r="G49" i="49"/>
  <c r="M49" i="49"/>
  <c r="O49" i="49" s="1"/>
  <c r="M52" i="49"/>
  <c r="O52" i="49" s="1"/>
  <c r="G52" i="49"/>
  <c r="M54" i="49"/>
  <c r="O54" i="49" s="1"/>
  <c r="E53" i="49"/>
  <c r="G54" i="49"/>
  <c r="L56" i="49"/>
  <c r="G59" i="49"/>
  <c r="M59" i="49"/>
  <c r="L60" i="49"/>
  <c r="L61" i="49"/>
  <c r="G65" i="49"/>
  <c r="M65" i="49"/>
  <c r="M66" i="49"/>
  <c r="G66" i="49"/>
  <c r="L70" i="49"/>
  <c r="L71" i="49"/>
  <c r="E75" i="49"/>
  <c r="M76" i="49"/>
  <c r="G76" i="49"/>
  <c r="M79" i="49"/>
  <c r="M84" i="49"/>
  <c r="O84" i="49" s="1"/>
  <c r="G84" i="49"/>
  <c r="M87" i="49"/>
  <c r="N91" i="49"/>
  <c r="M98" i="49"/>
  <c r="O98" i="49" s="1"/>
  <c r="G98" i="49"/>
  <c r="G32" i="50"/>
  <c r="M32" i="50"/>
  <c r="O32" i="50" s="1"/>
  <c r="N68" i="50"/>
  <c r="G70" i="50"/>
  <c r="M70" i="50"/>
  <c r="G74" i="50"/>
  <c r="M74" i="50"/>
  <c r="G81" i="50"/>
  <c r="M81" i="50"/>
  <c r="O81" i="50" s="1"/>
  <c r="G85" i="50"/>
  <c r="M85" i="50"/>
  <c r="O85" i="50" s="1"/>
  <c r="G96" i="50"/>
  <c r="M96" i="50"/>
  <c r="O96" i="50" s="1"/>
  <c r="M97" i="50"/>
  <c r="O97" i="50" s="1"/>
  <c r="G97" i="50"/>
  <c r="G98" i="50"/>
  <c r="M98" i="50"/>
  <c r="O98" i="50" s="1"/>
  <c r="M99" i="50"/>
  <c r="O99" i="50" s="1"/>
  <c r="G99" i="50"/>
  <c r="G100" i="50"/>
  <c r="M100" i="50"/>
  <c r="O100" i="50" s="1"/>
  <c r="M101" i="50"/>
  <c r="O101" i="50" s="1"/>
  <c r="G101" i="50"/>
  <c r="G41" i="49"/>
  <c r="M41" i="49"/>
  <c r="O41" i="49" s="1"/>
  <c r="M44" i="49"/>
  <c r="O44" i="49" s="1"/>
  <c r="G44" i="49"/>
  <c r="M46" i="49"/>
  <c r="O46" i="49" s="1"/>
  <c r="E45" i="49"/>
  <c r="G46" i="49"/>
  <c r="L48" i="49"/>
  <c r="G51" i="49"/>
  <c r="M51" i="49"/>
  <c r="O51" i="49" s="1"/>
  <c r="N55" i="49"/>
  <c r="M56" i="49"/>
  <c r="O56" i="49" s="1"/>
  <c r="G56" i="49"/>
  <c r="N58" i="49"/>
  <c r="M60" i="49"/>
  <c r="O60" i="49" s="1"/>
  <c r="G60" i="49"/>
  <c r="N64" i="49"/>
  <c r="N65" i="49"/>
  <c r="G67" i="49"/>
  <c r="M67" i="49"/>
  <c r="G69" i="49"/>
  <c r="M69" i="49"/>
  <c r="E68" i="49"/>
  <c r="M70" i="49"/>
  <c r="G70" i="49"/>
  <c r="N74" i="49"/>
  <c r="N76" i="49"/>
  <c r="N75" i="49"/>
  <c r="M78" i="49"/>
  <c r="O78" i="49" s="1"/>
  <c r="G78" i="49"/>
  <c r="M86" i="49"/>
  <c r="O86" i="49" s="1"/>
  <c r="G86" i="49"/>
  <c r="L88" i="49"/>
  <c r="M94" i="49"/>
  <c r="O94" i="49" s="1"/>
  <c r="G94" i="49"/>
  <c r="G25" i="48"/>
  <c r="G93" i="49"/>
  <c r="M93" i="49"/>
  <c r="O93" i="49" s="1"/>
  <c r="G97" i="49"/>
  <c r="M97" i="49"/>
  <c r="O97" i="49" s="1"/>
  <c r="M7" i="48"/>
  <c r="O7" i="48" s="1"/>
  <c r="G7" i="48"/>
  <c r="G8" i="48"/>
  <c r="M8" i="48"/>
  <c r="O8" i="48" s="1"/>
  <c r="M9" i="48"/>
  <c r="O9" i="48" s="1"/>
  <c r="G9" i="48"/>
  <c r="G10" i="48"/>
  <c r="M10" i="48"/>
  <c r="O10" i="48" s="1"/>
  <c r="M11" i="48"/>
  <c r="O11" i="48" s="1"/>
  <c r="G11" i="48"/>
  <c r="G12" i="48"/>
  <c r="M12" i="48"/>
  <c r="O12" i="48" s="1"/>
  <c r="M13" i="48"/>
  <c r="O13" i="48" s="1"/>
  <c r="G13" i="48"/>
  <c r="G14" i="48"/>
  <c r="M14" i="48"/>
  <c r="O14" i="48" s="1"/>
  <c r="M15" i="48"/>
  <c r="O15" i="48" s="1"/>
  <c r="G15" i="48"/>
  <c r="G16" i="48"/>
  <c r="M16" i="48"/>
  <c r="O16" i="48" s="1"/>
  <c r="M17" i="48"/>
  <c r="O17" i="48" s="1"/>
  <c r="G17" i="48"/>
  <c r="G18" i="48"/>
  <c r="M18" i="48"/>
  <c r="O18" i="48" s="1"/>
  <c r="M19" i="48"/>
  <c r="O19" i="48" s="1"/>
  <c r="G19" i="48"/>
  <c r="G20" i="48"/>
  <c r="M20" i="48"/>
  <c r="O20" i="48" s="1"/>
  <c r="M21" i="48"/>
  <c r="O21" i="48" s="1"/>
  <c r="G21" i="48"/>
  <c r="G22" i="48"/>
  <c r="M22" i="48"/>
  <c r="O22" i="48" s="1"/>
  <c r="M23" i="48"/>
  <c r="O23" i="48" s="1"/>
  <c r="G23" i="48"/>
  <c r="G24" i="48"/>
  <c r="M24" i="48"/>
  <c r="O24" i="48" s="1"/>
  <c r="M33" i="48"/>
  <c r="O33" i="48" s="1"/>
  <c r="G33" i="48"/>
  <c r="L35" i="48"/>
  <c r="L37" i="48"/>
  <c r="J36" i="48"/>
  <c r="G40" i="48"/>
  <c r="M40" i="48"/>
  <c r="O40" i="48" s="1"/>
  <c r="M43" i="48"/>
  <c r="O43" i="48" s="1"/>
  <c r="G43" i="48"/>
  <c r="G46" i="48"/>
  <c r="M46" i="48"/>
  <c r="O46" i="48" s="1"/>
  <c r="G48" i="48"/>
  <c r="M48" i="48"/>
  <c r="O48" i="48" s="1"/>
  <c r="L49" i="48"/>
  <c r="N50" i="48"/>
  <c r="G52" i="48"/>
  <c r="M52" i="48"/>
  <c r="G54" i="48"/>
  <c r="M54" i="48"/>
  <c r="E53" i="48"/>
  <c r="M55" i="48"/>
  <c r="G55" i="48"/>
  <c r="L57" i="48"/>
  <c r="L58" i="48"/>
  <c r="N60" i="48"/>
  <c r="G62" i="48"/>
  <c r="M62" i="48"/>
  <c r="M63" i="48"/>
  <c r="G63" i="48"/>
  <c r="L65" i="48"/>
  <c r="L66" i="48"/>
  <c r="N67" i="48"/>
  <c r="G70" i="48"/>
  <c r="M70" i="48"/>
  <c r="M71" i="48"/>
  <c r="G71" i="48"/>
  <c r="L72" i="48"/>
  <c r="L75" i="48"/>
  <c r="N76" i="48"/>
  <c r="N84" i="48"/>
  <c r="O84" i="48" s="1"/>
  <c r="L84" i="48"/>
  <c r="G25" i="38"/>
  <c r="J6" i="48"/>
  <c r="G26" i="48"/>
  <c r="M26" i="48"/>
  <c r="O26" i="48" s="1"/>
  <c r="M27" i="48"/>
  <c r="O27" i="48" s="1"/>
  <c r="G27" i="48"/>
  <c r="G28" i="48"/>
  <c r="M28" i="48"/>
  <c r="O28" i="48" s="1"/>
  <c r="M29" i="48"/>
  <c r="O29" i="48" s="1"/>
  <c r="G29" i="48"/>
  <c r="G30" i="48"/>
  <c r="M30" i="48"/>
  <c r="O30" i="48" s="1"/>
  <c r="M31" i="48"/>
  <c r="O31" i="48" s="1"/>
  <c r="G31" i="48"/>
  <c r="G32" i="48"/>
  <c r="M32" i="48"/>
  <c r="O32" i="48" s="1"/>
  <c r="M35" i="48"/>
  <c r="O35" i="48" s="1"/>
  <c r="G35" i="48"/>
  <c r="M37" i="48"/>
  <c r="O37" i="48" s="1"/>
  <c r="E36" i="48"/>
  <c r="G37" i="48"/>
  <c r="L39" i="48"/>
  <c r="G42" i="48"/>
  <c r="M42" i="48"/>
  <c r="O42" i="48" s="1"/>
  <c r="N44" i="48"/>
  <c r="E45" i="48"/>
  <c r="N47" i="48"/>
  <c r="M49" i="48"/>
  <c r="O49" i="48" s="1"/>
  <c r="G49" i="48"/>
  <c r="N51" i="48"/>
  <c r="N52" i="48"/>
  <c r="N54" i="48"/>
  <c r="N53" i="48"/>
  <c r="G56" i="48"/>
  <c r="M56" i="48"/>
  <c r="M57" i="48"/>
  <c r="O57" i="48" s="1"/>
  <c r="G57" i="48"/>
  <c r="N61" i="48"/>
  <c r="N62" i="48"/>
  <c r="G64" i="48"/>
  <c r="M64" i="48"/>
  <c r="M65" i="48"/>
  <c r="O65" i="48" s="1"/>
  <c r="G65" i="48"/>
  <c r="N69" i="48"/>
  <c r="N70" i="48"/>
  <c r="N68" i="48"/>
  <c r="M72" i="48"/>
  <c r="O72" i="48" s="1"/>
  <c r="G72" i="48"/>
  <c r="N78" i="48"/>
  <c r="M82" i="48"/>
  <c r="O82" i="48" s="1"/>
  <c r="G82" i="48"/>
  <c r="N86" i="48"/>
  <c r="N91" i="48"/>
  <c r="L76" i="49"/>
  <c r="J75" i="49"/>
  <c r="L78" i="49"/>
  <c r="L80" i="49"/>
  <c r="L82" i="49"/>
  <c r="L84" i="49"/>
  <c r="L86" i="49"/>
  <c r="J89" i="49"/>
  <c r="G91" i="49"/>
  <c r="M91" i="49"/>
  <c r="G95" i="49"/>
  <c r="M95" i="49"/>
  <c r="O95" i="49" s="1"/>
  <c r="G99" i="49"/>
  <c r="M99" i="49"/>
  <c r="O99" i="49" s="1"/>
  <c r="M100" i="49"/>
  <c r="O100" i="49" s="1"/>
  <c r="G100" i="49"/>
  <c r="G101" i="49"/>
  <c r="M101" i="49"/>
  <c r="O101" i="49" s="1"/>
  <c r="G34" i="48"/>
  <c r="M34" i="48"/>
  <c r="O34" i="48" s="1"/>
  <c r="N38" i="48"/>
  <c r="M39" i="48"/>
  <c r="O39" i="48" s="1"/>
  <c r="G39" i="48"/>
  <c r="L41" i="48"/>
  <c r="G44" i="48"/>
  <c r="M44" i="48"/>
  <c r="J45" i="48"/>
  <c r="L47" i="48"/>
  <c r="G50" i="48"/>
  <c r="M50" i="48"/>
  <c r="L51" i="48"/>
  <c r="L52" i="48"/>
  <c r="L54" i="48"/>
  <c r="N55" i="48"/>
  <c r="N56" i="48"/>
  <c r="G58" i="48"/>
  <c r="M58" i="48"/>
  <c r="O58" i="48" s="1"/>
  <c r="M59" i="48"/>
  <c r="O59" i="48" s="1"/>
  <c r="G59" i="48"/>
  <c r="L61" i="48"/>
  <c r="L62" i="48"/>
  <c r="N63" i="48"/>
  <c r="N64" i="48"/>
  <c r="G66" i="48"/>
  <c r="M66" i="48"/>
  <c r="O66" i="48" s="1"/>
  <c r="M67" i="48"/>
  <c r="G67" i="48"/>
  <c r="L69" i="48"/>
  <c r="L70" i="48"/>
  <c r="N71" i="48"/>
  <c r="N80" i="48"/>
  <c r="O80" i="48" s="1"/>
  <c r="L80" i="48"/>
  <c r="N88" i="48"/>
  <c r="O88" i="48" s="1"/>
  <c r="L88" i="48"/>
  <c r="L90" i="48"/>
  <c r="L89" i="48" s="1"/>
  <c r="N77" i="49"/>
  <c r="O77" i="49" s="1"/>
  <c r="N79" i="49"/>
  <c r="N81" i="49"/>
  <c r="O81" i="49" s="1"/>
  <c r="N83" i="49"/>
  <c r="N85" i="49"/>
  <c r="O85" i="49" s="1"/>
  <c r="N87" i="49"/>
  <c r="E6" i="48"/>
  <c r="L33" i="48"/>
  <c r="G38" i="48"/>
  <c r="M38" i="48"/>
  <c r="M41" i="48"/>
  <c r="O41" i="48" s="1"/>
  <c r="G41" i="48"/>
  <c r="L43" i="48"/>
  <c r="M47" i="48"/>
  <c r="G47" i="48"/>
  <c r="M51" i="48"/>
  <c r="G51" i="48"/>
  <c r="G60" i="48"/>
  <c r="M60" i="48"/>
  <c r="M61" i="48"/>
  <c r="G61" i="48"/>
  <c r="M69" i="48"/>
  <c r="E68" i="48"/>
  <c r="G69" i="48"/>
  <c r="N77" i="48"/>
  <c r="M78" i="48"/>
  <c r="G78" i="48"/>
  <c r="E75" i="48"/>
  <c r="M86" i="48"/>
  <c r="G86" i="48"/>
  <c r="M90" i="48"/>
  <c r="G90" i="48"/>
  <c r="E89" i="48"/>
  <c r="N90" i="48"/>
  <c r="M76" i="48"/>
  <c r="G76" i="48"/>
  <c r="L76" i="48"/>
  <c r="G80" i="48"/>
  <c r="G84" i="48"/>
  <c r="G88" i="48"/>
  <c r="M7" i="38"/>
  <c r="O7" i="38" s="1"/>
  <c r="G7" i="38"/>
  <c r="G8" i="38"/>
  <c r="M8" i="38"/>
  <c r="O8" i="38" s="1"/>
  <c r="M9" i="38"/>
  <c r="O9" i="38" s="1"/>
  <c r="G9" i="38"/>
  <c r="G10" i="38"/>
  <c r="M10" i="38"/>
  <c r="O10" i="38" s="1"/>
  <c r="M11" i="38"/>
  <c r="O11" i="38" s="1"/>
  <c r="G11" i="38"/>
  <c r="G12" i="38"/>
  <c r="M12" i="38"/>
  <c r="O12" i="38" s="1"/>
  <c r="M13" i="38"/>
  <c r="O13" i="38" s="1"/>
  <c r="G13" i="38"/>
  <c r="G14" i="38"/>
  <c r="M14" i="38"/>
  <c r="O14" i="38" s="1"/>
  <c r="M15" i="38"/>
  <c r="O15" i="38" s="1"/>
  <c r="G15" i="38"/>
  <c r="G16" i="38"/>
  <c r="M16" i="38"/>
  <c r="O16" i="38" s="1"/>
  <c r="M17" i="38"/>
  <c r="O17" i="38" s="1"/>
  <c r="G17" i="38"/>
  <c r="G18" i="38"/>
  <c r="M18" i="38"/>
  <c r="O18" i="38" s="1"/>
  <c r="M19" i="38"/>
  <c r="O19" i="38" s="1"/>
  <c r="G19" i="38"/>
  <c r="G20" i="38"/>
  <c r="M20" i="38"/>
  <c r="O20" i="38" s="1"/>
  <c r="M21" i="38"/>
  <c r="O21" i="38" s="1"/>
  <c r="G21" i="38"/>
  <c r="G22" i="38"/>
  <c r="M22" i="38"/>
  <c r="O22" i="38" s="1"/>
  <c r="M23" i="38"/>
  <c r="O23" i="38" s="1"/>
  <c r="G23" i="38"/>
  <c r="G24" i="38"/>
  <c r="M24" i="38"/>
  <c r="O24" i="38" s="1"/>
  <c r="M27" i="38"/>
  <c r="O27" i="38" s="1"/>
  <c r="G27" i="38"/>
  <c r="L29" i="38"/>
  <c r="M33" i="38"/>
  <c r="G33" i="38"/>
  <c r="G38" i="38"/>
  <c r="M38" i="38"/>
  <c r="M39" i="38"/>
  <c r="L39" i="38"/>
  <c r="M42" i="38"/>
  <c r="G42" i="38"/>
  <c r="M46" i="38"/>
  <c r="L46" i="38"/>
  <c r="J45" i="38"/>
  <c r="M54" i="38"/>
  <c r="O54" i="38" s="1"/>
  <c r="G54" i="38"/>
  <c r="E53" i="38"/>
  <c r="G74" i="48"/>
  <c r="M79" i="48"/>
  <c r="O79" i="48" s="1"/>
  <c r="G83" i="48"/>
  <c r="M83" i="48"/>
  <c r="O83" i="48" s="1"/>
  <c r="G87" i="48"/>
  <c r="M87" i="48"/>
  <c r="O87" i="48" s="1"/>
  <c r="J6" i="38"/>
  <c r="G26" i="38"/>
  <c r="M26" i="38"/>
  <c r="O26" i="38" s="1"/>
  <c r="M29" i="38"/>
  <c r="O29" i="38" s="1"/>
  <c r="G29" i="38"/>
  <c r="N32" i="38"/>
  <c r="G34" i="38"/>
  <c r="M34" i="38"/>
  <c r="O34" i="38" s="1"/>
  <c r="N37" i="38"/>
  <c r="N41" i="38"/>
  <c r="G43" i="38"/>
  <c r="M43" i="38"/>
  <c r="M47" i="38"/>
  <c r="L47" i="38"/>
  <c r="L48" i="38"/>
  <c r="M58" i="38"/>
  <c r="O58" i="38" s="1"/>
  <c r="G58" i="38"/>
  <c r="G73" i="48"/>
  <c r="M73" i="48"/>
  <c r="O73" i="48" s="1"/>
  <c r="J89" i="48"/>
  <c r="G91" i="48"/>
  <c r="M91" i="48"/>
  <c r="M92" i="48"/>
  <c r="O92" i="48" s="1"/>
  <c r="G92" i="48"/>
  <c r="G93" i="48"/>
  <c r="M93" i="48"/>
  <c r="O93" i="48" s="1"/>
  <c r="M94" i="48"/>
  <c r="O94" i="48" s="1"/>
  <c r="G94" i="48"/>
  <c r="G95" i="48"/>
  <c r="M95" i="48"/>
  <c r="O95" i="48" s="1"/>
  <c r="M96" i="48"/>
  <c r="O96" i="48" s="1"/>
  <c r="G96" i="48"/>
  <c r="G97" i="48"/>
  <c r="M97" i="48"/>
  <c r="O97" i="48" s="1"/>
  <c r="M98" i="48"/>
  <c r="O98" i="48" s="1"/>
  <c r="G98" i="48"/>
  <c r="G99" i="48"/>
  <c r="M99" i="48"/>
  <c r="O99" i="48" s="1"/>
  <c r="M100" i="48"/>
  <c r="O100" i="48" s="1"/>
  <c r="G100" i="48"/>
  <c r="G101" i="48"/>
  <c r="M101" i="48"/>
  <c r="O101" i="48" s="1"/>
  <c r="J25" i="38"/>
  <c r="N25" i="38"/>
  <c r="G28" i="38"/>
  <c r="M28" i="38"/>
  <c r="O28" i="38" s="1"/>
  <c r="N30" i="38"/>
  <c r="M31" i="38"/>
  <c r="O31" i="38" s="1"/>
  <c r="G31" i="38"/>
  <c r="L32" i="38"/>
  <c r="N33" i="38"/>
  <c r="M35" i="38"/>
  <c r="O35" i="38" s="1"/>
  <c r="G35" i="38"/>
  <c r="L37" i="38"/>
  <c r="J36" i="38"/>
  <c r="N38" i="38"/>
  <c r="M40" i="38"/>
  <c r="O40" i="38" s="1"/>
  <c r="G40" i="38"/>
  <c r="L41" i="38"/>
  <c r="N42" i="38"/>
  <c r="N43" i="38"/>
  <c r="G44" i="38"/>
  <c r="N44" i="38"/>
  <c r="O52" i="38"/>
  <c r="G77" i="48"/>
  <c r="M77" i="48"/>
  <c r="G81" i="48"/>
  <c r="M81" i="48"/>
  <c r="O81" i="48" s="1"/>
  <c r="G85" i="48"/>
  <c r="M85" i="48"/>
  <c r="O85" i="48" s="1"/>
  <c r="E6" i="38"/>
  <c r="L27" i="38"/>
  <c r="G30" i="38"/>
  <c r="M30" i="38"/>
  <c r="G32" i="38"/>
  <c r="M32" i="38"/>
  <c r="L33" i="38"/>
  <c r="M37" i="38"/>
  <c r="E36" i="38"/>
  <c r="G37" i="38"/>
  <c r="L38" i="38"/>
  <c r="G41" i="38"/>
  <c r="M41" i="38"/>
  <c r="L42" i="38"/>
  <c r="L43" i="38"/>
  <c r="M44" i="38"/>
  <c r="L44" i="38"/>
  <c r="G48" i="38"/>
  <c r="M48" i="38"/>
  <c r="O48" i="38" s="1"/>
  <c r="E45" i="38"/>
  <c r="N46" i="38"/>
  <c r="N47" i="38"/>
  <c r="L54" i="38"/>
  <c r="M56" i="38"/>
  <c r="O56" i="38" s="1"/>
  <c r="L56" i="38"/>
  <c r="M57" i="38"/>
  <c r="O57" i="38" s="1"/>
  <c r="L61" i="38"/>
  <c r="G64" i="38"/>
  <c r="M64" i="38"/>
  <c r="O64" i="38" s="1"/>
  <c r="L64" i="38"/>
  <c r="N69" i="38"/>
  <c r="O69" i="38" s="1"/>
  <c r="L69" i="38"/>
  <c r="G72" i="38"/>
  <c r="M72" i="38"/>
  <c r="O72" i="38" s="1"/>
  <c r="L72" i="38"/>
  <c r="G73" i="38"/>
  <c r="N78" i="38"/>
  <c r="G6" i="37"/>
  <c r="G46" i="38"/>
  <c r="G49" i="38"/>
  <c r="G52" i="38"/>
  <c r="M60" i="38"/>
  <c r="O60" i="38" s="1"/>
  <c r="G62" i="38"/>
  <c r="M62" i="38"/>
  <c r="O62" i="38" s="1"/>
  <c r="G70" i="38"/>
  <c r="M70" i="38"/>
  <c r="O70" i="38" s="1"/>
  <c r="G71" i="38"/>
  <c r="E75" i="38"/>
  <c r="G76" i="38"/>
  <c r="M76" i="38"/>
  <c r="N39" i="38"/>
  <c r="G51" i="38"/>
  <c r="M51" i="38"/>
  <c r="O51" i="38" s="1"/>
  <c r="L58" i="38"/>
  <c r="L60" i="38"/>
  <c r="G61" i="38"/>
  <c r="L65" i="38"/>
  <c r="O67" i="38"/>
  <c r="E68" i="38"/>
  <c r="G69" i="38"/>
  <c r="L73" i="38"/>
  <c r="N77" i="38"/>
  <c r="N75" i="38"/>
  <c r="M78" i="38"/>
  <c r="G78" i="38"/>
  <c r="L50" i="38"/>
  <c r="N53" i="38"/>
  <c r="G55" i="38"/>
  <c r="G56" i="38"/>
  <c r="G59" i="38"/>
  <c r="M59" i="38"/>
  <c r="O59" i="38" s="1"/>
  <c r="L63" i="38"/>
  <c r="G66" i="38"/>
  <c r="M66" i="38"/>
  <c r="O66" i="38" s="1"/>
  <c r="L66" i="38"/>
  <c r="G67" i="38"/>
  <c r="J68" i="38"/>
  <c r="L71" i="38"/>
  <c r="G74" i="38"/>
  <c r="M74" i="38"/>
  <c r="O74" i="38" s="1"/>
  <c r="L74" i="38"/>
  <c r="N76" i="38"/>
  <c r="M82" i="38"/>
  <c r="O82" i="38" s="1"/>
  <c r="G82" i="38"/>
  <c r="G89" i="38"/>
  <c r="G77" i="38"/>
  <c r="M77" i="38"/>
  <c r="G81" i="38"/>
  <c r="M81" i="38"/>
  <c r="O81" i="38" s="1"/>
  <c r="G85" i="38"/>
  <c r="M85" i="38"/>
  <c r="O85" i="38" s="1"/>
  <c r="M86" i="38"/>
  <c r="O86" i="38" s="1"/>
  <c r="G86" i="38"/>
  <c r="G87" i="38"/>
  <c r="M87" i="38"/>
  <c r="O87" i="38" s="1"/>
  <c r="M88" i="38"/>
  <c r="O88" i="38" s="1"/>
  <c r="G88" i="38"/>
  <c r="J6" i="37"/>
  <c r="G12" i="37"/>
  <c r="M12" i="37"/>
  <c r="O12" i="37" s="1"/>
  <c r="G14" i="37"/>
  <c r="M14" i="37"/>
  <c r="O14" i="37" s="1"/>
  <c r="L15" i="37"/>
  <c r="N16" i="37"/>
  <c r="G18" i="37"/>
  <c r="M18" i="37"/>
  <c r="O18" i="37" s="1"/>
  <c r="L19" i="37"/>
  <c r="N20" i="37"/>
  <c r="G22" i="37"/>
  <c r="M22" i="37"/>
  <c r="O22" i="37" s="1"/>
  <c r="L23" i="37"/>
  <c r="L24" i="37"/>
  <c r="L26" i="37"/>
  <c r="N27" i="37"/>
  <c r="M29" i="37"/>
  <c r="O29" i="37" s="1"/>
  <c r="G29" i="37"/>
  <c r="G80" i="38"/>
  <c r="G84" i="38"/>
  <c r="M90" i="38"/>
  <c r="O90" i="38" s="1"/>
  <c r="G90" i="38"/>
  <c r="G91" i="38"/>
  <c r="M91" i="38"/>
  <c r="O91" i="38" s="1"/>
  <c r="M92" i="38"/>
  <c r="O92" i="38" s="1"/>
  <c r="G92" i="38"/>
  <c r="G93" i="38"/>
  <c r="M93" i="38"/>
  <c r="O93" i="38" s="1"/>
  <c r="M94" i="38"/>
  <c r="O94" i="38" s="1"/>
  <c r="G94" i="38"/>
  <c r="G95" i="38"/>
  <c r="M95" i="38"/>
  <c r="O95" i="38" s="1"/>
  <c r="M96" i="38"/>
  <c r="O96" i="38" s="1"/>
  <c r="G96" i="38"/>
  <c r="G97" i="38"/>
  <c r="M97" i="38"/>
  <c r="O97" i="38" s="1"/>
  <c r="M98" i="38"/>
  <c r="O98" i="38" s="1"/>
  <c r="G98" i="38"/>
  <c r="G99" i="38"/>
  <c r="M99" i="38"/>
  <c r="O99" i="38" s="1"/>
  <c r="M100" i="38"/>
  <c r="O100" i="38" s="1"/>
  <c r="G100" i="38"/>
  <c r="G101" i="38"/>
  <c r="M101" i="38"/>
  <c r="O101" i="38" s="1"/>
  <c r="L11" i="37"/>
  <c r="M15" i="37"/>
  <c r="G15" i="37"/>
  <c r="M19" i="37"/>
  <c r="G19" i="37"/>
  <c r="M23" i="37"/>
  <c r="G23" i="37"/>
  <c r="M31" i="37"/>
  <c r="O31" i="37" s="1"/>
  <c r="G31" i="37"/>
  <c r="M35" i="37"/>
  <c r="O35" i="37" s="1"/>
  <c r="G35" i="37"/>
  <c r="G79" i="38"/>
  <c r="M79" i="38"/>
  <c r="O79" i="38" s="1"/>
  <c r="G83" i="38"/>
  <c r="M83" i="38"/>
  <c r="O83" i="38" s="1"/>
  <c r="M11" i="37"/>
  <c r="O11" i="37" s="1"/>
  <c r="G11" i="37"/>
  <c r="L13" i="37"/>
  <c r="G16" i="37"/>
  <c r="M16" i="37"/>
  <c r="L17" i="37"/>
  <c r="G20" i="37"/>
  <c r="M20" i="37"/>
  <c r="L21" i="37"/>
  <c r="G24" i="37"/>
  <c r="M24" i="37"/>
  <c r="G26" i="37"/>
  <c r="M26" i="37"/>
  <c r="M27" i="37"/>
  <c r="G27" i="37"/>
  <c r="M7" i="37"/>
  <c r="O7" i="37" s="1"/>
  <c r="G7" i="37"/>
  <c r="G8" i="37"/>
  <c r="M8" i="37"/>
  <c r="O8" i="37" s="1"/>
  <c r="M9" i="37"/>
  <c r="O9" i="37" s="1"/>
  <c r="G9" i="37"/>
  <c r="G10" i="37"/>
  <c r="M10" i="37"/>
  <c r="O10" i="37" s="1"/>
  <c r="M13" i="37"/>
  <c r="O13" i="37" s="1"/>
  <c r="G13" i="37"/>
  <c r="N15" i="37"/>
  <c r="M17" i="37"/>
  <c r="O17" i="37" s="1"/>
  <c r="G17" i="37"/>
  <c r="N19" i="37"/>
  <c r="M21" i="37"/>
  <c r="O21" i="37" s="1"/>
  <c r="G21" i="37"/>
  <c r="N23" i="37"/>
  <c r="N24" i="37"/>
  <c r="N26" i="37"/>
  <c r="N25" i="37"/>
  <c r="G28" i="37"/>
  <c r="M28" i="37"/>
  <c r="O28" i="37" s="1"/>
  <c r="M33" i="37"/>
  <c r="O33" i="37" s="1"/>
  <c r="G33" i="37"/>
  <c r="M37" i="37"/>
  <c r="O37" i="37" s="1"/>
  <c r="M42" i="37"/>
  <c r="O42" i="37" s="1"/>
  <c r="N43" i="37"/>
  <c r="L44" i="37"/>
  <c r="N46" i="37"/>
  <c r="N45" i="37"/>
  <c r="N53" i="37"/>
  <c r="N54" i="37"/>
  <c r="M59" i="37"/>
  <c r="O59" i="37" s="1"/>
  <c r="G59" i="37"/>
  <c r="G30" i="37"/>
  <c r="G32" i="37"/>
  <c r="G34" i="37"/>
  <c r="G38" i="37"/>
  <c r="G41" i="37"/>
  <c r="G50" i="37"/>
  <c r="N50" i="37"/>
  <c r="L54" i="37"/>
  <c r="M57" i="37"/>
  <c r="O57" i="37" s="1"/>
  <c r="G57" i="37"/>
  <c r="M63" i="37"/>
  <c r="O63" i="37" s="1"/>
  <c r="G63" i="37"/>
  <c r="L30" i="37"/>
  <c r="L32" i="37"/>
  <c r="L34" i="37"/>
  <c r="N36" i="37"/>
  <c r="G37" i="37"/>
  <c r="G39" i="37"/>
  <c r="L40" i="37"/>
  <c r="M43" i="37"/>
  <c r="G44" i="37"/>
  <c r="M61" i="37"/>
  <c r="O61" i="37" s="1"/>
  <c r="G61" i="37"/>
  <c r="L31" i="37"/>
  <c r="L33" i="37"/>
  <c r="L35" i="37"/>
  <c r="L37" i="37"/>
  <c r="L38" i="37"/>
  <c r="M39" i="37"/>
  <c r="O39" i="37" s="1"/>
  <c r="N40" i="37"/>
  <c r="O40" i="37" s="1"/>
  <c r="L41" i="37"/>
  <c r="G42" i="37"/>
  <c r="L43" i="37"/>
  <c r="M46" i="37"/>
  <c r="L46" i="37"/>
  <c r="M55" i="37"/>
  <c r="O55" i="37" s="1"/>
  <c r="G55" i="37"/>
  <c r="M47" i="37"/>
  <c r="O47" i="37" s="1"/>
  <c r="G48" i="37"/>
  <c r="M49" i="37"/>
  <c r="O49" i="37" s="1"/>
  <c r="M50" i="37"/>
  <c r="G51" i="37"/>
  <c r="G54" i="37"/>
  <c r="M54" i="37"/>
  <c r="G58" i="37"/>
  <c r="M58" i="37"/>
  <c r="O58" i="37" s="1"/>
  <c r="G62" i="37"/>
  <c r="M62" i="37"/>
  <c r="O62" i="37" s="1"/>
  <c r="M67" i="37"/>
  <c r="O67" i="37" s="1"/>
  <c r="G67" i="37"/>
  <c r="J68" i="37"/>
  <c r="M69" i="37"/>
  <c r="O69" i="37" s="1"/>
  <c r="G69" i="37"/>
  <c r="G68" i="37"/>
  <c r="M76" i="37"/>
  <c r="O76" i="37" s="1"/>
  <c r="G76" i="37"/>
  <c r="M80" i="37"/>
  <c r="O80" i="37" s="1"/>
  <c r="G80" i="37"/>
  <c r="G65" i="37"/>
  <c r="O66" i="37"/>
  <c r="G72" i="37"/>
  <c r="L72" i="37"/>
  <c r="G73" i="37"/>
  <c r="G77" i="37"/>
  <c r="M77" i="37"/>
  <c r="O77" i="37" s="1"/>
  <c r="G81" i="37"/>
  <c r="M81" i="37"/>
  <c r="O81" i="37" s="1"/>
  <c r="M89" i="37"/>
  <c r="G89" i="37"/>
  <c r="G47" i="37"/>
  <c r="G49" i="37"/>
  <c r="G52" i="37"/>
  <c r="M52" i="37"/>
  <c r="O52" i="37" s="1"/>
  <c r="G56" i="37"/>
  <c r="M56" i="37"/>
  <c r="O56" i="37" s="1"/>
  <c r="G60" i="37"/>
  <c r="M60" i="37"/>
  <c r="O60" i="37" s="1"/>
  <c r="G64" i="37"/>
  <c r="M64" i="37"/>
  <c r="O64" i="37" s="1"/>
  <c r="G70" i="37"/>
  <c r="O73" i="37"/>
  <c r="M78" i="37"/>
  <c r="O78" i="37" s="1"/>
  <c r="G78" i="37"/>
  <c r="M82" i="37"/>
  <c r="O82" i="37" s="1"/>
  <c r="G82" i="37"/>
  <c r="G66" i="37"/>
  <c r="L66" i="37"/>
  <c r="M71" i="37"/>
  <c r="O71" i="37" s="1"/>
  <c r="G71" i="37"/>
  <c r="M72" i="37"/>
  <c r="O72" i="37" s="1"/>
  <c r="L76" i="37"/>
  <c r="G79" i="37"/>
  <c r="M79" i="37"/>
  <c r="O79" i="37" s="1"/>
  <c r="G93" i="37"/>
  <c r="M93" i="37"/>
  <c r="O93" i="37" s="1"/>
  <c r="L94" i="37"/>
  <c r="N95" i="37"/>
  <c r="G97" i="37"/>
  <c r="M97" i="37"/>
  <c r="O97" i="37" s="1"/>
  <c r="L98" i="37"/>
  <c r="N99" i="37"/>
  <c r="G101" i="37"/>
  <c r="M101" i="37"/>
  <c r="O101" i="37" s="1"/>
  <c r="M74" i="37"/>
  <c r="O74" i="37" s="1"/>
  <c r="G74" i="37"/>
  <c r="M94" i="37"/>
  <c r="G94" i="37"/>
  <c r="L95" i="37"/>
  <c r="M98" i="37"/>
  <c r="G98" i="37"/>
  <c r="G83" i="37"/>
  <c r="M83" i="37"/>
  <c r="O83" i="37" s="1"/>
  <c r="M84" i="37"/>
  <c r="O84" i="37" s="1"/>
  <c r="G84" i="37"/>
  <c r="G85" i="37"/>
  <c r="M85" i="37"/>
  <c r="O85" i="37" s="1"/>
  <c r="M86" i="37"/>
  <c r="O86" i="37" s="1"/>
  <c r="G86" i="37"/>
  <c r="G87" i="37"/>
  <c r="M87" i="37"/>
  <c r="O87" i="37" s="1"/>
  <c r="M88" i="37"/>
  <c r="O88" i="37" s="1"/>
  <c r="G88" i="37"/>
  <c r="M92" i="37"/>
  <c r="O92" i="37" s="1"/>
  <c r="G92" i="37"/>
  <c r="G95" i="37"/>
  <c r="M95" i="37"/>
  <c r="G99" i="37"/>
  <c r="M99" i="37"/>
  <c r="M90" i="37"/>
  <c r="O90" i="37" s="1"/>
  <c r="G90" i="37"/>
  <c r="G91" i="37"/>
  <c r="M91" i="37"/>
  <c r="O91" i="37" s="1"/>
  <c r="L91" i="37"/>
  <c r="L93" i="37"/>
  <c r="N94" i="37"/>
  <c r="M96" i="37"/>
  <c r="O96" i="37" s="1"/>
  <c r="G96" i="37"/>
  <c r="L97" i="37"/>
  <c r="N98" i="37"/>
  <c r="M100" i="37"/>
  <c r="O100" i="37" s="1"/>
  <c r="G100" i="37"/>
  <c r="O49" i="39" l="1"/>
  <c r="N89" i="40"/>
  <c r="O86" i="36"/>
  <c r="O58" i="36"/>
  <c r="O40" i="36"/>
  <c r="O36" i="40"/>
  <c r="O66" i="36"/>
  <c r="O75" i="46"/>
  <c r="O32" i="38"/>
  <c r="N89" i="49"/>
  <c r="N75" i="41"/>
  <c r="O36" i="46"/>
  <c r="N53" i="41"/>
  <c r="N25" i="36"/>
  <c r="O61" i="36"/>
  <c r="O67" i="49"/>
  <c r="O95" i="36"/>
  <c r="L75" i="37"/>
  <c r="J75" i="37"/>
  <c r="L75" i="38"/>
  <c r="J75" i="38"/>
  <c r="L36" i="49"/>
  <c r="J36" i="49"/>
  <c r="L89" i="39"/>
  <c r="J89" i="39"/>
  <c r="L53" i="46"/>
  <c r="J53" i="46"/>
  <c r="L25" i="37"/>
  <c r="J25" i="37"/>
  <c r="L53" i="45"/>
  <c r="J53" i="45"/>
  <c r="L45" i="45"/>
  <c r="J45" i="45"/>
  <c r="L68" i="40"/>
  <c r="J68" i="40"/>
  <c r="L25" i="48"/>
  <c r="J25" i="48"/>
  <c r="L75" i="39"/>
  <c r="J75" i="39"/>
  <c r="L45" i="40"/>
  <c r="J45" i="40"/>
  <c r="L68" i="41"/>
  <c r="J68" i="41"/>
  <c r="L45" i="37"/>
  <c r="J45" i="37"/>
  <c r="L45" i="41"/>
  <c r="J45" i="41"/>
  <c r="L53" i="40"/>
  <c r="J53" i="40"/>
  <c r="L68" i="48"/>
  <c r="J68" i="48"/>
  <c r="L53" i="37"/>
  <c r="L89" i="38"/>
  <c r="J89" i="38"/>
  <c r="L53" i="48"/>
  <c r="J53" i="48"/>
  <c r="L25" i="50"/>
  <c r="J25" i="50"/>
  <c r="O63" i="36"/>
  <c r="O83" i="47"/>
  <c r="N45" i="50"/>
  <c r="O51" i="36"/>
  <c r="O18" i="36"/>
  <c r="O79" i="36"/>
  <c r="L36" i="36"/>
  <c r="O21" i="36"/>
  <c r="O37" i="36"/>
  <c r="O65" i="36"/>
  <c r="O23" i="36"/>
  <c r="O42" i="39"/>
  <c r="O96" i="40"/>
  <c r="O24" i="40"/>
  <c r="G68" i="40"/>
  <c r="O57" i="39"/>
  <c r="L25" i="39"/>
  <c r="O50" i="39"/>
  <c r="O21" i="39"/>
  <c r="O7" i="46"/>
  <c r="O12" i="41"/>
  <c r="O89" i="37"/>
  <c r="M45" i="40"/>
  <c r="O45" i="40" s="1"/>
  <c r="O50" i="37"/>
  <c r="O49" i="36"/>
  <c r="O68" i="46"/>
  <c r="O37" i="40"/>
  <c r="O30" i="38"/>
  <c r="O59" i="49"/>
  <c r="O32" i="41"/>
  <c r="O54" i="47"/>
  <c r="O92" i="36"/>
  <c r="O44" i="38"/>
  <c r="O47" i="36"/>
  <c r="O100" i="46"/>
  <c r="O9" i="39"/>
  <c r="O87" i="40"/>
  <c r="O28" i="39"/>
  <c r="O91" i="40"/>
  <c r="O78" i="36"/>
  <c r="O20" i="36"/>
  <c r="O91" i="49"/>
  <c r="O58" i="41"/>
  <c r="O37" i="41"/>
  <c r="O91" i="39"/>
  <c r="O96" i="36"/>
  <c r="O69" i="36"/>
  <c r="O38" i="36"/>
  <c r="O30" i="36"/>
  <c r="O67" i="36"/>
  <c r="O48" i="36"/>
  <c r="O57" i="36"/>
  <c r="O74" i="50"/>
  <c r="O25" i="46"/>
  <c r="O83" i="39"/>
  <c r="O99" i="40"/>
  <c r="O90" i="40"/>
  <c r="O60" i="36"/>
  <c r="L68" i="36"/>
  <c r="N68" i="36"/>
  <c r="O56" i="36"/>
  <c r="O35" i="36"/>
  <c r="O24" i="36"/>
  <c r="N36" i="36"/>
  <c r="O69" i="49"/>
  <c r="L36" i="47"/>
  <c r="O7" i="36"/>
  <c r="L68" i="38"/>
  <c r="O91" i="48"/>
  <c r="O90" i="48"/>
  <c r="O61" i="48"/>
  <c r="O99" i="37"/>
  <c r="N68" i="37"/>
  <c r="O60" i="48"/>
  <c r="O90" i="50"/>
  <c r="O8" i="50"/>
  <c r="G45" i="50"/>
  <c r="O51" i="48"/>
  <c r="N53" i="50"/>
  <c r="O53" i="50" s="1"/>
  <c r="O24" i="39"/>
  <c r="O8" i="39"/>
  <c r="O86" i="48"/>
  <c r="O78" i="48"/>
  <c r="O37" i="38"/>
  <c r="O79" i="40"/>
  <c r="O37" i="50"/>
  <c r="O94" i="37"/>
  <c r="O90" i="47"/>
  <c r="O46" i="47"/>
  <c r="O26" i="46"/>
  <c r="O90" i="39"/>
  <c r="O46" i="39"/>
  <c r="O41" i="39"/>
  <c r="O32" i="39"/>
  <c r="O95" i="40"/>
  <c r="O77" i="36"/>
  <c r="O75" i="40"/>
  <c r="O43" i="36"/>
  <c r="O38" i="48"/>
  <c r="N45" i="48"/>
  <c r="O76" i="49"/>
  <c r="O99" i="41"/>
  <c r="O87" i="39"/>
  <c r="O92" i="40"/>
  <c r="O55" i="36"/>
  <c r="O80" i="45"/>
  <c r="O46" i="37"/>
  <c r="O26" i="37"/>
  <c r="L25" i="38"/>
  <c r="O98" i="37"/>
  <c r="O15" i="37"/>
  <c r="M89" i="38"/>
  <c r="O89" i="38" s="1"/>
  <c r="O76" i="38"/>
  <c r="N45" i="38"/>
  <c r="L89" i="50"/>
  <c r="L89" i="45"/>
  <c r="N36" i="45"/>
  <c r="O76" i="45"/>
  <c r="N75" i="47"/>
  <c r="O49" i="41"/>
  <c r="O28" i="41"/>
  <c r="L89" i="46"/>
  <c r="O20" i="39"/>
  <c r="O76" i="40"/>
  <c r="O50" i="36"/>
  <c r="L68" i="37"/>
  <c r="O20" i="37"/>
  <c r="O16" i="37"/>
  <c r="N68" i="38"/>
  <c r="O77" i="48"/>
  <c r="O39" i="38"/>
  <c r="O76" i="48"/>
  <c r="N75" i="48"/>
  <c r="N89" i="48"/>
  <c r="O39" i="49"/>
  <c r="M36" i="49"/>
  <c r="O36" i="49" s="1"/>
  <c r="O37" i="49"/>
  <c r="N89" i="50"/>
  <c r="N75" i="50"/>
  <c r="L45" i="50"/>
  <c r="M45" i="50"/>
  <c r="L75" i="45"/>
  <c r="L36" i="45"/>
  <c r="L68" i="47"/>
  <c r="O49" i="47"/>
  <c r="L45" i="47"/>
  <c r="O37" i="47"/>
  <c r="L89" i="47"/>
  <c r="O76" i="39"/>
  <c r="L36" i="39"/>
  <c r="O17" i="39"/>
  <c r="O13" i="39"/>
  <c r="O100" i="40"/>
  <c r="O12" i="39"/>
  <c r="O82" i="40"/>
  <c r="O78" i="40"/>
  <c r="N75" i="36"/>
  <c r="O41" i="36"/>
  <c r="O85" i="36"/>
  <c r="O59" i="36"/>
  <c r="N45" i="36"/>
  <c r="O29" i="36"/>
  <c r="O44" i="36"/>
  <c r="O11" i="36"/>
  <c r="O76" i="50"/>
  <c r="N45" i="47"/>
  <c r="O69" i="48"/>
  <c r="O47" i="48"/>
  <c r="N36" i="48"/>
  <c r="O67" i="48"/>
  <c r="O55" i="48"/>
  <c r="L36" i="48"/>
  <c r="O70" i="49"/>
  <c r="O54" i="50"/>
  <c r="O70" i="47"/>
  <c r="L25" i="47"/>
  <c r="O38" i="47"/>
  <c r="O54" i="41"/>
  <c r="O41" i="41"/>
  <c r="O24" i="41"/>
  <c r="O20" i="41"/>
  <c r="O16" i="41"/>
  <c r="O8" i="41"/>
  <c r="O70" i="39"/>
  <c r="N36" i="39"/>
  <c r="O33" i="39"/>
  <c r="O29" i="39"/>
  <c r="O16" i="39"/>
  <c r="O86" i="40"/>
  <c r="L45" i="36"/>
  <c r="O31" i="36"/>
  <c r="O16" i="36"/>
  <c r="O9" i="36"/>
  <c r="O10" i="36"/>
  <c r="O24" i="37"/>
  <c r="M68" i="38"/>
  <c r="G68" i="38"/>
  <c r="M45" i="38"/>
  <c r="G45" i="38"/>
  <c r="L6" i="48"/>
  <c r="O70" i="48"/>
  <c r="M53" i="49"/>
  <c r="O53" i="49" s="1"/>
  <c r="G53" i="49"/>
  <c r="L45" i="49"/>
  <c r="G89" i="49"/>
  <c r="M89" i="49"/>
  <c r="M53" i="37"/>
  <c r="O53" i="37" s="1"/>
  <c r="G53" i="37"/>
  <c r="O43" i="37"/>
  <c r="O27" i="37"/>
  <c r="O23" i="37"/>
  <c r="L6" i="37"/>
  <c r="O78" i="38"/>
  <c r="M75" i="38"/>
  <c r="O75" i="38" s="1"/>
  <c r="G75" i="38"/>
  <c r="L53" i="38"/>
  <c r="O41" i="38"/>
  <c r="M6" i="38"/>
  <c r="O6" i="38" s="1"/>
  <c r="G6" i="38"/>
  <c r="O43" i="38"/>
  <c r="O42" i="38"/>
  <c r="O38" i="38"/>
  <c r="O33" i="38"/>
  <c r="L45" i="48"/>
  <c r="O64" i="48"/>
  <c r="O56" i="48"/>
  <c r="O71" i="48"/>
  <c r="O52" i="48"/>
  <c r="M45" i="49"/>
  <c r="G45" i="49"/>
  <c r="O70" i="50"/>
  <c r="G75" i="49"/>
  <c r="M75" i="49"/>
  <c r="O75" i="49" s="1"/>
  <c r="O58" i="49"/>
  <c r="O47" i="49"/>
  <c r="O90" i="49"/>
  <c r="O83" i="49"/>
  <c r="O55" i="49"/>
  <c r="O38" i="49"/>
  <c r="O49" i="50"/>
  <c r="O57" i="50"/>
  <c r="L75" i="50"/>
  <c r="E53" i="42"/>
  <c r="G53" i="42"/>
  <c r="O72" i="45"/>
  <c r="O82" i="45"/>
  <c r="O58" i="45"/>
  <c r="O54" i="45"/>
  <c r="O29" i="45"/>
  <c r="O41" i="45"/>
  <c r="M36" i="45"/>
  <c r="G36" i="45"/>
  <c r="O24" i="45"/>
  <c r="O20" i="45"/>
  <c r="E25" i="42"/>
  <c r="G25" i="42"/>
  <c r="M89" i="47"/>
  <c r="O89" i="47" s="1"/>
  <c r="G89" i="47"/>
  <c r="E89" i="47"/>
  <c r="O79" i="47"/>
  <c r="N36" i="47"/>
  <c r="E6" i="41"/>
  <c r="M6" i="41"/>
  <c r="G6" i="41"/>
  <c r="O70" i="41"/>
  <c r="M25" i="41"/>
  <c r="O25" i="41" s="1"/>
  <c r="G25" i="41"/>
  <c r="E25" i="41"/>
  <c r="O59" i="41"/>
  <c r="O42" i="41"/>
  <c r="O21" i="41"/>
  <c r="M53" i="46"/>
  <c r="O53" i="46" s="1"/>
  <c r="M89" i="39"/>
  <c r="O89" i="39" s="1"/>
  <c r="G89" i="39"/>
  <c r="E89" i="39"/>
  <c r="M53" i="39"/>
  <c r="O53" i="39" s="1"/>
  <c r="G53" i="39"/>
  <c r="E53" i="39"/>
  <c r="G75" i="43"/>
  <c r="M6" i="46"/>
  <c r="G6" i="46"/>
  <c r="E6" i="46"/>
  <c r="O95" i="39"/>
  <c r="L89" i="36"/>
  <c r="O74" i="36"/>
  <c r="O83" i="36"/>
  <c r="O46" i="36"/>
  <c r="O8" i="36"/>
  <c r="O13" i="36"/>
  <c r="M89" i="36"/>
  <c r="G89" i="36"/>
  <c r="O42" i="36"/>
  <c r="L25" i="36"/>
  <c r="G36" i="37"/>
  <c r="M36" i="37"/>
  <c r="O36" i="37" s="1"/>
  <c r="M6" i="48"/>
  <c r="O6" i="48" s="1"/>
  <c r="G6" i="48"/>
  <c r="O95" i="37"/>
  <c r="O54" i="37"/>
  <c r="G45" i="37"/>
  <c r="M45" i="37"/>
  <c r="O45" i="37" s="1"/>
  <c r="M25" i="37"/>
  <c r="O25" i="37" s="1"/>
  <c r="G25" i="37"/>
  <c r="M6" i="37"/>
  <c r="O6" i="37" s="1"/>
  <c r="M36" i="38"/>
  <c r="G36" i="38"/>
  <c r="O47" i="38"/>
  <c r="L6" i="38"/>
  <c r="O46" i="38"/>
  <c r="G75" i="48"/>
  <c r="M75" i="48"/>
  <c r="M68" i="48"/>
  <c r="O68" i="48" s="1"/>
  <c r="G68" i="48"/>
  <c r="O50" i="48"/>
  <c r="O44" i="48"/>
  <c r="L75" i="49"/>
  <c r="M45" i="48"/>
  <c r="G45" i="48"/>
  <c r="M36" i="48"/>
  <c r="G36" i="48"/>
  <c r="O63" i="48"/>
  <c r="O54" i="48"/>
  <c r="M68" i="49"/>
  <c r="O68" i="49" s="1"/>
  <c r="G68" i="49"/>
  <c r="O87" i="49"/>
  <c r="O79" i="49"/>
  <c r="O65" i="49"/>
  <c r="L68" i="49"/>
  <c r="O64" i="49"/>
  <c r="O71" i="49"/>
  <c r="O61" i="49"/>
  <c r="M36" i="50"/>
  <c r="G36" i="50"/>
  <c r="M75" i="45"/>
  <c r="G75" i="45"/>
  <c r="G75" i="50"/>
  <c r="O74" i="45"/>
  <c r="M25" i="45"/>
  <c r="O25" i="45" s="1"/>
  <c r="G25" i="45"/>
  <c r="M25" i="50"/>
  <c r="O25" i="50" s="1"/>
  <c r="G25" i="50"/>
  <c r="O62" i="45"/>
  <c r="M45" i="45"/>
  <c r="O45" i="45" s="1"/>
  <c r="G45" i="45"/>
  <c r="O38" i="45"/>
  <c r="O33" i="45"/>
  <c r="L25" i="45"/>
  <c r="O21" i="45"/>
  <c r="N75" i="45"/>
  <c r="O70" i="45"/>
  <c r="O49" i="45"/>
  <c r="O32" i="45"/>
  <c r="O28" i="45"/>
  <c r="O95" i="47"/>
  <c r="O35" i="47"/>
  <c r="E25" i="47"/>
  <c r="M25" i="47"/>
  <c r="O25" i="47" s="1"/>
  <c r="G25" i="47"/>
  <c r="L75" i="47"/>
  <c r="O7" i="47"/>
  <c r="N36" i="41"/>
  <c r="E36" i="41"/>
  <c r="M36" i="41"/>
  <c r="G36" i="41"/>
  <c r="O64" i="41"/>
  <c r="L75" i="41"/>
  <c r="L6" i="41"/>
  <c r="O72" i="41"/>
  <c r="O50" i="41"/>
  <c r="O46" i="41"/>
  <c r="O9" i="41"/>
  <c r="N6" i="39"/>
  <c r="L6" i="46"/>
  <c r="M45" i="39"/>
  <c r="O45" i="39" s="1"/>
  <c r="G45" i="39"/>
  <c r="E45" i="39"/>
  <c r="E53" i="40"/>
  <c r="M53" i="40"/>
  <c r="O53" i="40" s="1"/>
  <c r="G53" i="40"/>
  <c r="M6" i="40"/>
  <c r="O6" i="40" s="1"/>
  <c r="G6" i="40"/>
  <c r="E6" i="40"/>
  <c r="M75" i="39"/>
  <c r="O75" i="39" s="1"/>
  <c r="G75" i="39"/>
  <c r="E75" i="39"/>
  <c r="N68" i="39"/>
  <c r="L53" i="39"/>
  <c r="O52" i="39"/>
  <c r="E6" i="39"/>
  <c r="M6" i="39"/>
  <c r="G6" i="39"/>
  <c r="G25" i="43"/>
  <c r="L89" i="40"/>
  <c r="N6" i="36"/>
  <c r="O94" i="36"/>
  <c r="O84" i="36"/>
  <c r="O76" i="36"/>
  <c r="L53" i="36"/>
  <c r="M45" i="36"/>
  <c r="G45" i="36"/>
  <c r="O26" i="36"/>
  <c r="L6" i="36"/>
  <c r="O54" i="36"/>
  <c r="O52" i="36"/>
  <c r="O14" i="36"/>
  <c r="M6" i="36"/>
  <c r="G6" i="36"/>
  <c r="L68" i="50"/>
  <c r="G53" i="50"/>
  <c r="M75" i="50"/>
  <c r="L68" i="45"/>
  <c r="M53" i="45"/>
  <c r="O53" i="45" s="1"/>
  <c r="G53" i="45"/>
  <c r="O42" i="45"/>
  <c r="N6" i="50"/>
  <c r="M68" i="45"/>
  <c r="O68" i="45" s="1"/>
  <c r="G68" i="45"/>
  <c r="O61" i="45"/>
  <c r="O57" i="45"/>
  <c r="O37" i="45"/>
  <c r="M36" i="47"/>
  <c r="G36" i="47"/>
  <c r="E36" i="47"/>
  <c r="E45" i="47"/>
  <c r="M45" i="47"/>
  <c r="G45" i="47"/>
  <c r="E68" i="41"/>
  <c r="M68" i="41"/>
  <c r="O68" i="41" s="1"/>
  <c r="G68" i="41"/>
  <c r="M75" i="47"/>
  <c r="G75" i="47"/>
  <c r="E75" i="47"/>
  <c r="N68" i="47"/>
  <c r="O41" i="47"/>
  <c r="N53" i="47"/>
  <c r="O101" i="41"/>
  <c r="E45" i="46"/>
  <c r="M45" i="46"/>
  <c r="O45" i="46" s="1"/>
  <c r="G45" i="46"/>
  <c r="O89" i="41"/>
  <c r="O66" i="41"/>
  <c r="L36" i="41"/>
  <c r="N6" i="41"/>
  <c r="L89" i="41"/>
  <c r="E75" i="41"/>
  <c r="M75" i="41"/>
  <c r="O75" i="41" s="1"/>
  <c r="G75" i="41"/>
  <c r="O29" i="41"/>
  <c r="O13" i="41"/>
  <c r="E68" i="39"/>
  <c r="G68" i="39"/>
  <c r="M68" i="39"/>
  <c r="O60" i="39"/>
  <c r="O56" i="39"/>
  <c r="E89" i="40"/>
  <c r="M89" i="40"/>
  <c r="O89" i="40" s="1"/>
  <c r="G89" i="40"/>
  <c r="E36" i="39"/>
  <c r="M36" i="39"/>
  <c r="G36" i="39"/>
  <c r="M25" i="39"/>
  <c r="O25" i="39" s="1"/>
  <c r="G25" i="39"/>
  <c r="E25" i="39"/>
  <c r="O101" i="36"/>
  <c r="O93" i="36"/>
  <c r="N89" i="36"/>
  <c r="O90" i="36"/>
  <c r="O80" i="36"/>
  <c r="M53" i="36"/>
  <c r="G53" i="36"/>
  <c r="M25" i="48"/>
  <c r="O25" i="48" s="1"/>
  <c r="N45" i="49"/>
  <c r="G89" i="50"/>
  <c r="M89" i="50"/>
  <c r="M68" i="37"/>
  <c r="M75" i="37"/>
  <c r="O75" i="37" s="1"/>
  <c r="G75" i="37"/>
  <c r="O19" i="37"/>
  <c r="O77" i="38"/>
  <c r="N36" i="38"/>
  <c r="L36" i="38"/>
  <c r="G53" i="38"/>
  <c r="M53" i="38"/>
  <c r="O53" i="38" s="1"/>
  <c r="L45" i="38"/>
  <c r="G89" i="48"/>
  <c r="M89" i="48"/>
  <c r="M25" i="38"/>
  <c r="O25" i="38" s="1"/>
  <c r="O62" i="48"/>
  <c r="M53" i="48"/>
  <c r="O53" i="48" s="1"/>
  <c r="G53" i="48"/>
  <c r="O66" i="49"/>
  <c r="O74" i="49"/>
  <c r="L53" i="49"/>
  <c r="O88" i="49"/>
  <c r="G68" i="50"/>
  <c r="M68" i="50"/>
  <c r="O68" i="50" s="1"/>
  <c r="N36" i="50"/>
  <c r="M89" i="45"/>
  <c r="O89" i="45" s="1"/>
  <c r="G89" i="45"/>
  <c r="L6" i="50"/>
  <c r="E75" i="42"/>
  <c r="G75" i="42"/>
  <c r="L6" i="45"/>
  <c r="E45" i="42"/>
  <c r="G45" i="42"/>
  <c r="O50" i="45"/>
  <c r="O46" i="45"/>
  <c r="G6" i="50"/>
  <c r="M6" i="50"/>
  <c r="L6" i="47"/>
  <c r="N6" i="47"/>
  <c r="M6" i="45"/>
  <c r="O6" i="45" s="1"/>
  <c r="E68" i="47"/>
  <c r="G68" i="47"/>
  <c r="M68" i="47"/>
  <c r="L53" i="47"/>
  <c r="E53" i="47"/>
  <c r="M53" i="47"/>
  <c r="G53" i="47"/>
  <c r="M6" i="47"/>
  <c r="G6" i="47"/>
  <c r="E6" i="47"/>
  <c r="M53" i="41"/>
  <c r="G53" i="41"/>
  <c r="E53" i="41"/>
  <c r="E89" i="46"/>
  <c r="M89" i="46"/>
  <c r="O89" i="46" s="1"/>
  <c r="G89" i="46"/>
  <c r="L53" i="41"/>
  <c r="O55" i="41"/>
  <c r="M45" i="41"/>
  <c r="O45" i="41" s="1"/>
  <c r="G45" i="41"/>
  <c r="E45" i="41"/>
  <c r="O38" i="41"/>
  <c r="O33" i="41"/>
  <c r="L25" i="41"/>
  <c r="O17" i="41"/>
  <c r="O101" i="46"/>
  <c r="L68" i="39"/>
  <c r="N6" i="46"/>
  <c r="L45" i="39"/>
  <c r="L25" i="40"/>
  <c r="G53" i="43"/>
  <c r="G36" i="43"/>
  <c r="L6" i="39"/>
  <c r="G6" i="43"/>
  <c r="M68" i="36"/>
  <c r="G68" i="36"/>
  <c r="M25" i="40"/>
  <c r="O25" i="40" s="1"/>
  <c r="M75" i="36"/>
  <c r="G75" i="36"/>
  <c r="M36" i="36"/>
  <c r="O36" i="36" s="1"/>
  <c r="G36" i="36"/>
  <c r="M68" i="40"/>
  <c r="O68" i="40" s="1"/>
  <c r="O100" i="36"/>
  <c r="N53" i="36"/>
  <c r="O39" i="36"/>
  <c r="M25" i="36"/>
  <c r="G25" i="36"/>
  <c r="L75" i="36"/>
  <c r="O70" i="36"/>
  <c r="O62" i="36"/>
  <c r="O32" i="36"/>
  <c r="O22" i="36"/>
  <c r="O12" i="36"/>
  <c r="O45" i="50" l="1"/>
  <c r="O89" i="49"/>
  <c r="O25" i="36"/>
  <c r="O53" i="41"/>
  <c r="J5" i="49"/>
  <c r="N5" i="49"/>
  <c r="N5" i="46"/>
  <c r="J5" i="50"/>
  <c r="J5" i="48"/>
  <c r="J5" i="45"/>
  <c r="N5" i="45"/>
  <c r="E5" i="42"/>
  <c r="J5" i="39"/>
  <c r="J5" i="36"/>
  <c r="N5" i="40"/>
  <c r="J5" i="41"/>
  <c r="L5" i="37"/>
  <c r="J5" i="37"/>
  <c r="L5" i="46"/>
  <c r="J5" i="46"/>
  <c r="N5" i="37"/>
  <c r="L5" i="40"/>
  <c r="J5" i="40"/>
  <c r="L5" i="47"/>
  <c r="J5" i="47"/>
  <c r="J5" i="38"/>
  <c r="O68" i="36"/>
  <c r="O36" i="39"/>
  <c r="O45" i="47"/>
  <c r="O45" i="48"/>
  <c r="O68" i="38"/>
  <c r="N5" i="38"/>
  <c r="O68" i="37"/>
  <c r="L5" i="49"/>
  <c r="O75" i="45"/>
  <c r="O36" i="45"/>
  <c r="O36" i="47"/>
  <c r="O45" i="36"/>
  <c r="O75" i="48"/>
  <c r="L5" i="38"/>
  <c r="O6" i="39"/>
  <c r="L5" i="39"/>
  <c r="O6" i="47"/>
  <c r="G5" i="42"/>
  <c r="O68" i="47"/>
  <c r="N5" i="47"/>
  <c r="L5" i="45"/>
  <c r="N5" i="48"/>
  <c r="O75" i="50"/>
  <c r="O36" i="48"/>
  <c r="O75" i="36"/>
  <c r="O53" i="47"/>
  <c r="O6" i="50"/>
  <c r="L5" i="50"/>
  <c r="O89" i="48"/>
  <c r="O89" i="50"/>
  <c r="O68" i="39"/>
  <c r="O75" i="47"/>
  <c r="L5" i="48"/>
  <c r="O45" i="38"/>
  <c r="N5" i="50"/>
  <c r="O6" i="36"/>
  <c r="L5" i="36"/>
  <c r="N5" i="36"/>
  <c r="N5" i="41"/>
  <c r="O89" i="36"/>
  <c r="O6" i="41"/>
  <c r="G5" i="43"/>
  <c r="E5" i="43"/>
  <c r="M5" i="37"/>
  <c r="G5" i="37"/>
  <c r="M5" i="36"/>
  <c r="G5" i="36"/>
  <c r="E5" i="36"/>
  <c r="L5" i="41"/>
  <c r="M5" i="45"/>
  <c r="G5" i="45"/>
  <c r="E5" i="45"/>
  <c r="E5" i="49"/>
  <c r="M5" i="49"/>
  <c r="G5" i="49"/>
  <c r="M5" i="48"/>
  <c r="G5" i="48"/>
  <c r="E5" i="48"/>
  <c r="O6" i="46"/>
  <c r="M5" i="38"/>
  <c r="G5" i="38"/>
  <c r="E5" i="38"/>
  <c r="O36" i="41"/>
  <c r="O36" i="38"/>
  <c r="E5" i="46"/>
  <c r="G5" i="46"/>
  <c r="M5" i="46"/>
  <c r="M5" i="41"/>
  <c r="G5" i="41"/>
  <c r="E5" i="41"/>
  <c r="O45" i="49"/>
  <c r="E5" i="47"/>
  <c r="M5" i="47"/>
  <c r="G5" i="47"/>
  <c r="M5" i="50"/>
  <c r="G5" i="50"/>
  <c r="E5" i="50"/>
  <c r="O53" i="36"/>
  <c r="M5" i="39"/>
  <c r="G5" i="39"/>
  <c r="E5" i="39"/>
  <c r="E5" i="40"/>
  <c r="M5" i="40"/>
  <c r="G5" i="40"/>
  <c r="N5" i="39"/>
  <c r="O36" i="50"/>
  <c r="O5" i="49" l="1"/>
  <c r="O5" i="46"/>
  <c r="O5" i="45"/>
  <c r="O5" i="40"/>
  <c r="O5" i="37"/>
  <c r="O5" i="38"/>
  <c r="O5" i="50"/>
  <c r="O5" i="47"/>
  <c r="O5" i="41"/>
  <c r="O5" i="48"/>
  <c r="O5" i="39"/>
  <c r="O5" i="36"/>
  <c r="C89" i="43" l="1"/>
  <c r="E89" i="43" s="1"/>
  <c r="C75" i="43"/>
  <c r="E75" i="43" s="1"/>
  <c r="C68" i="43"/>
  <c r="E68" i="43" s="1"/>
  <c r="C53" i="43"/>
  <c r="E53" i="43" s="1"/>
  <c r="C45" i="43"/>
  <c r="E45" i="43" s="1"/>
  <c r="C36" i="43"/>
  <c r="E36" i="43" s="1"/>
  <c r="C25" i="43"/>
  <c r="E25" i="43" s="1"/>
  <c r="C6" i="43"/>
  <c r="E6" i="43" s="1"/>
  <c r="D101" i="53" l="1"/>
  <c r="D100" i="53"/>
  <c r="D99" i="53"/>
  <c r="D98" i="53"/>
  <c r="D97" i="53"/>
  <c r="D96" i="53"/>
  <c r="D95" i="53"/>
  <c r="D94" i="53"/>
  <c r="D93" i="53"/>
  <c r="D92" i="53"/>
  <c r="D91" i="53"/>
  <c r="D90" i="53"/>
  <c r="G89" i="53"/>
  <c r="E89" i="53"/>
  <c r="C89" i="53"/>
  <c r="B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G75" i="53"/>
  <c r="E75" i="53"/>
  <c r="C75" i="53"/>
  <c r="B75" i="53"/>
  <c r="D74" i="53"/>
  <c r="D73" i="53"/>
  <c r="D72" i="53"/>
  <c r="D71" i="53"/>
  <c r="D70" i="53"/>
  <c r="D69" i="53"/>
  <c r="G68" i="53"/>
  <c r="E68" i="53"/>
  <c r="C68" i="53"/>
  <c r="B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G53" i="53"/>
  <c r="E53" i="53"/>
  <c r="C53" i="53"/>
  <c r="B53" i="53"/>
  <c r="D52" i="53"/>
  <c r="D51" i="53"/>
  <c r="D50" i="53"/>
  <c r="D49" i="53"/>
  <c r="D48" i="53"/>
  <c r="D47" i="53"/>
  <c r="D46" i="53"/>
  <c r="G45" i="53"/>
  <c r="E45" i="53"/>
  <c r="C45" i="53"/>
  <c r="B45" i="53"/>
  <c r="D43" i="53"/>
  <c r="D42" i="53"/>
  <c r="D41" i="53"/>
  <c r="D40" i="53"/>
  <c r="D39" i="53"/>
  <c r="D38" i="53"/>
  <c r="D37" i="53"/>
  <c r="G36" i="53"/>
  <c r="E36" i="53"/>
  <c r="C36" i="53"/>
  <c r="B36" i="53"/>
  <c r="D35" i="53"/>
  <c r="D34" i="53"/>
  <c r="D33" i="53"/>
  <c r="D32" i="53"/>
  <c r="D31" i="53"/>
  <c r="D30" i="53"/>
  <c r="D29" i="53"/>
  <c r="D28" i="53"/>
  <c r="D27" i="53"/>
  <c r="D26" i="53"/>
  <c r="G25" i="53"/>
  <c r="E25" i="53"/>
  <c r="C25" i="53"/>
  <c r="B25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E6" i="53"/>
  <c r="C6" i="53"/>
  <c r="B6" i="53"/>
  <c r="B2" i="53"/>
  <c r="A101" i="40"/>
  <c r="A100" i="40"/>
  <c r="A99" i="40"/>
  <c r="A98" i="40"/>
  <c r="A97" i="40"/>
  <c r="A96" i="40"/>
  <c r="A95" i="40"/>
  <c r="A94" i="40"/>
  <c r="A93" i="40"/>
  <c r="A92" i="40"/>
  <c r="A91" i="40"/>
  <c r="A90" i="40"/>
  <c r="A88" i="40"/>
  <c r="A87" i="40"/>
  <c r="A86" i="40"/>
  <c r="A85" i="40"/>
  <c r="A84" i="40"/>
  <c r="A83" i="40"/>
  <c r="A82" i="40"/>
  <c r="A81" i="40"/>
  <c r="A80" i="40"/>
  <c r="A79" i="40"/>
  <c r="A78" i="40"/>
  <c r="A77" i="40"/>
  <c r="A76" i="40"/>
  <c r="A74" i="40"/>
  <c r="A73" i="40"/>
  <c r="A72" i="40"/>
  <c r="A71" i="40"/>
  <c r="A70" i="40"/>
  <c r="A69" i="40"/>
  <c r="A67" i="40"/>
  <c r="A66" i="40"/>
  <c r="A65" i="40"/>
  <c r="A64" i="40"/>
  <c r="A63" i="40"/>
  <c r="A62" i="40"/>
  <c r="A61" i="40"/>
  <c r="A60" i="40"/>
  <c r="A59" i="40"/>
  <c r="A58" i="40"/>
  <c r="A57" i="40"/>
  <c r="A56" i="40"/>
  <c r="A55" i="40"/>
  <c r="A54" i="40"/>
  <c r="A52" i="40"/>
  <c r="A51" i="40"/>
  <c r="A50" i="40"/>
  <c r="A49" i="40"/>
  <c r="A48" i="40"/>
  <c r="A47" i="40"/>
  <c r="A46" i="40"/>
  <c r="A44" i="40"/>
  <c r="A43" i="40"/>
  <c r="A42" i="40"/>
  <c r="A41" i="40"/>
  <c r="A40" i="40"/>
  <c r="A39" i="40"/>
  <c r="A38" i="40"/>
  <c r="A37" i="40"/>
  <c r="A35" i="40"/>
  <c r="A34" i="40"/>
  <c r="A33" i="40"/>
  <c r="A32" i="40"/>
  <c r="A31" i="40"/>
  <c r="A30" i="40"/>
  <c r="A29" i="40"/>
  <c r="A28" i="40"/>
  <c r="A27" i="40"/>
  <c r="A26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101" i="39"/>
  <c r="A100" i="39"/>
  <c r="A99" i="39"/>
  <c r="A98" i="39"/>
  <c r="A97" i="39"/>
  <c r="A96" i="39"/>
  <c r="A95" i="39"/>
  <c r="A94" i="39"/>
  <c r="A93" i="39"/>
  <c r="A92" i="39"/>
  <c r="A91" i="39"/>
  <c r="A90" i="39"/>
  <c r="A88" i="39"/>
  <c r="A87" i="39"/>
  <c r="A86" i="39"/>
  <c r="A85" i="39"/>
  <c r="A84" i="39"/>
  <c r="A83" i="39"/>
  <c r="A82" i="39"/>
  <c r="A81" i="39"/>
  <c r="A80" i="39"/>
  <c r="A79" i="39"/>
  <c r="A78" i="39"/>
  <c r="A77" i="39"/>
  <c r="A76" i="39"/>
  <c r="A74" i="39"/>
  <c r="A73" i="39"/>
  <c r="A72" i="39"/>
  <c r="A71" i="39"/>
  <c r="A70" i="39"/>
  <c r="A69" i="39"/>
  <c r="A67" i="39"/>
  <c r="A66" i="39"/>
  <c r="A65" i="39"/>
  <c r="A64" i="39"/>
  <c r="A63" i="39"/>
  <c r="A62" i="39"/>
  <c r="A61" i="39"/>
  <c r="A60" i="39"/>
  <c r="A59" i="39"/>
  <c r="A58" i="39"/>
  <c r="A57" i="39"/>
  <c r="A56" i="39"/>
  <c r="A55" i="39"/>
  <c r="A54" i="39"/>
  <c r="A52" i="39"/>
  <c r="A51" i="39"/>
  <c r="A50" i="39"/>
  <c r="A49" i="39"/>
  <c r="A48" i="39"/>
  <c r="A47" i="39"/>
  <c r="A46" i="39"/>
  <c r="A44" i="39"/>
  <c r="A43" i="39"/>
  <c r="A42" i="39"/>
  <c r="A41" i="39"/>
  <c r="A40" i="39"/>
  <c r="A39" i="39"/>
  <c r="A38" i="39"/>
  <c r="A37" i="39"/>
  <c r="A35" i="39"/>
  <c r="A34" i="39"/>
  <c r="A33" i="39"/>
  <c r="A32" i="39"/>
  <c r="A31" i="39"/>
  <c r="A30" i="39"/>
  <c r="A29" i="39"/>
  <c r="A28" i="39"/>
  <c r="A27" i="39"/>
  <c r="A26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0" i="39"/>
  <c r="A9" i="39"/>
  <c r="A8" i="39"/>
  <c r="A7" i="39"/>
  <c r="A101" i="46"/>
  <c r="A100" i="46"/>
  <c r="A99" i="46"/>
  <c r="A98" i="46"/>
  <c r="A97" i="46"/>
  <c r="A96" i="46"/>
  <c r="A95" i="46"/>
  <c r="A94" i="46"/>
  <c r="A93" i="46"/>
  <c r="A92" i="46"/>
  <c r="A91" i="46"/>
  <c r="A90" i="46"/>
  <c r="A88" i="46"/>
  <c r="A87" i="46"/>
  <c r="A86" i="46"/>
  <c r="A85" i="46"/>
  <c r="A84" i="46"/>
  <c r="A83" i="46"/>
  <c r="A82" i="46"/>
  <c r="A81" i="46"/>
  <c r="A80" i="46"/>
  <c r="A79" i="46"/>
  <c r="A78" i="46"/>
  <c r="A77" i="46"/>
  <c r="A76" i="46"/>
  <c r="A74" i="46"/>
  <c r="A73" i="46"/>
  <c r="A72" i="46"/>
  <c r="A71" i="46"/>
  <c r="A70" i="46"/>
  <c r="A69" i="46"/>
  <c r="A67" i="46"/>
  <c r="A66" i="46"/>
  <c r="A65" i="46"/>
  <c r="A64" i="46"/>
  <c r="A63" i="46"/>
  <c r="A62" i="46"/>
  <c r="A61" i="46"/>
  <c r="A60" i="46"/>
  <c r="A59" i="46"/>
  <c r="A58" i="46"/>
  <c r="A57" i="46"/>
  <c r="A56" i="46"/>
  <c r="A55" i="46"/>
  <c r="A54" i="46"/>
  <c r="A52" i="46"/>
  <c r="A51" i="46"/>
  <c r="A50" i="46"/>
  <c r="A49" i="46"/>
  <c r="A48" i="46"/>
  <c r="A47" i="46"/>
  <c r="A46" i="46"/>
  <c r="A44" i="46"/>
  <c r="A43" i="46"/>
  <c r="A42" i="46"/>
  <c r="A41" i="46"/>
  <c r="A40" i="46"/>
  <c r="A39" i="46"/>
  <c r="A38" i="46"/>
  <c r="A37" i="46"/>
  <c r="A35" i="46"/>
  <c r="A34" i="46"/>
  <c r="A33" i="46"/>
  <c r="A32" i="46"/>
  <c r="A31" i="46"/>
  <c r="A30" i="46"/>
  <c r="A29" i="46"/>
  <c r="A28" i="46"/>
  <c r="A27" i="46"/>
  <c r="A26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101" i="41"/>
  <c r="A100" i="41"/>
  <c r="A99" i="41"/>
  <c r="A98" i="41"/>
  <c r="A97" i="41"/>
  <c r="A96" i="41"/>
  <c r="A95" i="41"/>
  <c r="A94" i="41"/>
  <c r="A93" i="41"/>
  <c r="A92" i="41"/>
  <c r="A91" i="41"/>
  <c r="A90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4" i="41"/>
  <c r="A73" i="41"/>
  <c r="A72" i="41"/>
  <c r="A71" i="41"/>
  <c r="A70" i="41"/>
  <c r="A69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2" i="41"/>
  <c r="A51" i="41"/>
  <c r="A50" i="41"/>
  <c r="A49" i="41"/>
  <c r="A48" i="41"/>
  <c r="A47" i="41"/>
  <c r="A46" i="41"/>
  <c r="A44" i="41"/>
  <c r="A43" i="41"/>
  <c r="A42" i="41"/>
  <c r="A41" i="41"/>
  <c r="A40" i="41"/>
  <c r="A39" i="41"/>
  <c r="A38" i="41"/>
  <c r="A37" i="41"/>
  <c r="A35" i="41"/>
  <c r="A34" i="41"/>
  <c r="A33" i="41"/>
  <c r="A32" i="41"/>
  <c r="A31" i="41"/>
  <c r="A30" i="41"/>
  <c r="A29" i="41"/>
  <c r="A28" i="41"/>
  <c r="A27" i="41"/>
  <c r="A26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101" i="47"/>
  <c r="A100" i="47"/>
  <c r="A99" i="47"/>
  <c r="A98" i="47"/>
  <c r="A97" i="47"/>
  <c r="A96" i="47"/>
  <c r="A95" i="47"/>
  <c r="A94" i="47"/>
  <c r="A93" i="47"/>
  <c r="A92" i="47"/>
  <c r="A91" i="47"/>
  <c r="A90" i="47"/>
  <c r="A89" i="47"/>
  <c r="A88" i="47"/>
  <c r="A87" i="47"/>
  <c r="A86" i="47"/>
  <c r="A85" i="47"/>
  <c r="A84" i="47"/>
  <c r="A83" i="47"/>
  <c r="A82" i="47"/>
  <c r="A81" i="47"/>
  <c r="A80" i="47"/>
  <c r="A79" i="47"/>
  <c r="A78" i="47"/>
  <c r="A77" i="47"/>
  <c r="A76" i="47"/>
  <c r="A74" i="47"/>
  <c r="A73" i="47"/>
  <c r="A72" i="47"/>
  <c r="A71" i="47"/>
  <c r="A70" i="47"/>
  <c r="A69" i="47"/>
  <c r="A67" i="47"/>
  <c r="A66" i="47"/>
  <c r="A65" i="47"/>
  <c r="A64" i="47"/>
  <c r="A63" i="47"/>
  <c r="A62" i="47"/>
  <c r="A61" i="47"/>
  <c r="A60" i="47"/>
  <c r="A59" i="47"/>
  <c r="A58" i="47"/>
  <c r="A57" i="47"/>
  <c r="A56" i="47"/>
  <c r="A55" i="47"/>
  <c r="A54" i="47"/>
  <c r="A52" i="47"/>
  <c r="A51" i="47"/>
  <c r="A50" i="47"/>
  <c r="A49" i="47"/>
  <c r="A48" i="47"/>
  <c r="A47" i="47"/>
  <c r="A46" i="47"/>
  <c r="A44" i="47"/>
  <c r="A43" i="47"/>
  <c r="A42" i="47"/>
  <c r="A41" i="47"/>
  <c r="A40" i="47"/>
  <c r="A39" i="47"/>
  <c r="A38" i="47"/>
  <c r="A37" i="47"/>
  <c r="A35" i="47"/>
  <c r="A34" i="47"/>
  <c r="A33" i="47"/>
  <c r="A32" i="47"/>
  <c r="A31" i="47"/>
  <c r="A30" i="47"/>
  <c r="A29" i="47"/>
  <c r="A28" i="47"/>
  <c r="A27" i="47"/>
  <c r="A26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A101" i="42"/>
  <c r="A100" i="42"/>
  <c r="A99" i="42"/>
  <c r="A98" i="42"/>
  <c r="A97" i="42"/>
  <c r="A96" i="42"/>
  <c r="A95" i="42"/>
  <c r="A94" i="42"/>
  <c r="A93" i="42"/>
  <c r="A92" i="42"/>
  <c r="A91" i="42"/>
  <c r="A90" i="42"/>
  <c r="A88" i="42"/>
  <c r="A87" i="42"/>
  <c r="A86" i="42"/>
  <c r="A85" i="42"/>
  <c r="A84" i="42"/>
  <c r="A83" i="42"/>
  <c r="A82" i="42"/>
  <c r="A81" i="42"/>
  <c r="A80" i="42"/>
  <c r="A79" i="42"/>
  <c r="A78" i="42"/>
  <c r="A77" i="42"/>
  <c r="A76" i="42"/>
  <c r="A74" i="42"/>
  <c r="A73" i="42"/>
  <c r="A72" i="42"/>
  <c r="A71" i="42"/>
  <c r="A70" i="42"/>
  <c r="A69" i="42"/>
  <c r="A68" i="42"/>
  <c r="A67" i="42"/>
  <c r="A66" i="42"/>
  <c r="A65" i="42"/>
  <c r="A64" i="42"/>
  <c r="A63" i="42"/>
  <c r="A62" i="42"/>
  <c r="A61" i="42"/>
  <c r="A60" i="42"/>
  <c r="A59" i="42"/>
  <c r="A58" i="42"/>
  <c r="A57" i="42"/>
  <c r="A56" i="42"/>
  <c r="A55" i="42"/>
  <c r="A54" i="42"/>
  <c r="A52" i="42"/>
  <c r="A51" i="42"/>
  <c r="A50" i="42"/>
  <c r="A49" i="42"/>
  <c r="A48" i="42"/>
  <c r="A47" i="42"/>
  <c r="A46" i="42"/>
  <c r="A44" i="42"/>
  <c r="A43" i="42"/>
  <c r="A42" i="42"/>
  <c r="A41" i="42"/>
  <c r="A40" i="42"/>
  <c r="A39" i="42"/>
  <c r="A38" i="42"/>
  <c r="A37" i="42"/>
  <c r="A35" i="42"/>
  <c r="A34" i="42"/>
  <c r="A33" i="42"/>
  <c r="A32" i="42"/>
  <c r="A31" i="42"/>
  <c r="A30" i="42"/>
  <c r="A29" i="42"/>
  <c r="A28" i="42"/>
  <c r="A27" i="42"/>
  <c r="A26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11" i="42"/>
  <c r="A10" i="42"/>
  <c r="A9" i="42"/>
  <c r="A8" i="42"/>
  <c r="A7" i="42"/>
  <c r="P101" i="45"/>
  <c r="A101" i="45"/>
  <c r="P100" i="45"/>
  <c r="A100" i="45"/>
  <c r="P99" i="45"/>
  <c r="A99" i="45"/>
  <c r="P98" i="45"/>
  <c r="A98" i="45"/>
  <c r="P97" i="45"/>
  <c r="A97" i="45"/>
  <c r="P96" i="45"/>
  <c r="A96" i="45"/>
  <c r="P95" i="45"/>
  <c r="A95" i="45"/>
  <c r="P94" i="45"/>
  <c r="A94" i="45"/>
  <c r="P93" i="45"/>
  <c r="A93" i="45"/>
  <c r="P92" i="45"/>
  <c r="A92" i="45"/>
  <c r="P91" i="45"/>
  <c r="A91" i="45"/>
  <c r="A90" i="45"/>
  <c r="A89" i="45"/>
  <c r="P88" i="45"/>
  <c r="A88" i="45"/>
  <c r="P87" i="45"/>
  <c r="A87" i="45"/>
  <c r="P86" i="45"/>
  <c r="A86" i="45"/>
  <c r="P85" i="45"/>
  <c r="A85" i="45"/>
  <c r="P84" i="45"/>
  <c r="A84" i="45"/>
  <c r="P83" i="45"/>
  <c r="A83" i="45"/>
  <c r="P82" i="45"/>
  <c r="A82" i="45"/>
  <c r="P81" i="45"/>
  <c r="A81" i="45"/>
  <c r="P80" i="45"/>
  <c r="A80" i="45"/>
  <c r="P79" i="45"/>
  <c r="A79" i="45"/>
  <c r="P78" i="45"/>
  <c r="A78" i="45"/>
  <c r="P77" i="45"/>
  <c r="A77" i="45"/>
  <c r="A76" i="45"/>
  <c r="P74" i="45"/>
  <c r="A74" i="45"/>
  <c r="P73" i="45"/>
  <c r="A73" i="45"/>
  <c r="P72" i="45"/>
  <c r="A72" i="45"/>
  <c r="P71" i="45"/>
  <c r="A71" i="45"/>
  <c r="P70" i="45"/>
  <c r="A70" i="45"/>
  <c r="A69" i="45"/>
  <c r="P67" i="45"/>
  <c r="A67" i="45"/>
  <c r="P66" i="45"/>
  <c r="A66" i="45"/>
  <c r="P65" i="45"/>
  <c r="A65" i="45"/>
  <c r="P64" i="45"/>
  <c r="A64" i="45"/>
  <c r="P63" i="45"/>
  <c r="A63" i="45"/>
  <c r="P62" i="45"/>
  <c r="A62" i="45"/>
  <c r="P61" i="45"/>
  <c r="A61" i="45"/>
  <c r="P60" i="45"/>
  <c r="A60" i="45"/>
  <c r="P59" i="45"/>
  <c r="A59" i="45"/>
  <c r="P58" i="45"/>
  <c r="A58" i="45"/>
  <c r="P57" i="45"/>
  <c r="A57" i="45"/>
  <c r="P56" i="45"/>
  <c r="A56" i="45"/>
  <c r="P55" i="45"/>
  <c r="A55" i="45"/>
  <c r="A54" i="45"/>
  <c r="P52" i="45"/>
  <c r="A52" i="45"/>
  <c r="A51" i="45"/>
  <c r="P50" i="45"/>
  <c r="A50" i="45"/>
  <c r="A49" i="45"/>
  <c r="P48" i="45"/>
  <c r="A48" i="45"/>
  <c r="A47" i="45"/>
  <c r="P46" i="45"/>
  <c r="A46" i="45"/>
  <c r="P44" i="45"/>
  <c r="A44" i="45"/>
  <c r="P43" i="45"/>
  <c r="A43" i="45"/>
  <c r="P42" i="45"/>
  <c r="A42" i="45"/>
  <c r="P41" i="45"/>
  <c r="A41" i="45"/>
  <c r="P40" i="45"/>
  <c r="A40" i="45"/>
  <c r="P39" i="45"/>
  <c r="A39" i="45"/>
  <c r="P38" i="45"/>
  <c r="A38" i="45"/>
  <c r="A37" i="45"/>
  <c r="P35" i="45"/>
  <c r="A35" i="45"/>
  <c r="A34" i="45"/>
  <c r="P33" i="45"/>
  <c r="A33" i="45"/>
  <c r="P32" i="45"/>
  <c r="A32" i="45"/>
  <c r="P31" i="45"/>
  <c r="A31" i="45"/>
  <c r="P30" i="45"/>
  <c r="A30" i="45"/>
  <c r="P29" i="45"/>
  <c r="A29" i="45"/>
  <c r="P28" i="45"/>
  <c r="A28" i="45"/>
  <c r="P27" i="45"/>
  <c r="A27" i="45"/>
  <c r="A26" i="45"/>
  <c r="P24" i="45"/>
  <c r="A24" i="45"/>
  <c r="P23" i="45"/>
  <c r="A23" i="45"/>
  <c r="P22" i="45"/>
  <c r="A22" i="45"/>
  <c r="P21" i="45"/>
  <c r="A21" i="45"/>
  <c r="P20" i="45"/>
  <c r="A20" i="45"/>
  <c r="A19" i="45"/>
  <c r="P18" i="45"/>
  <c r="A18" i="45"/>
  <c r="P17" i="45"/>
  <c r="A17" i="45"/>
  <c r="P16" i="45"/>
  <c r="A16" i="45"/>
  <c r="A15" i="45"/>
  <c r="P14" i="45"/>
  <c r="A14" i="45"/>
  <c r="P13" i="45"/>
  <c r="A13" i="45"/>
  <c r="P12" i="45"/>
  <c r="A12" i="45"/>
  <c r="A11" i="45"/>
  <c r="P10" i="45"/>
  <c r="A10" i="45"/>
  <c r="P9" i="45"/>
  <c r="A9" i="45"/>
  <c r="P8" i="45"/>
  <c r="A8" i="45"/>
  <c r="A7" i="45"/>
  <c r="A101" i="50"/>
  <c r="A100" i="50"/>
  <c r="A99" i="50"/>
  <c r="A98" i="50"/>
  <c r="A97" i="50"/>
  <c r="A96" i="50"/>
  <c r="A95" i="50"/>
  <c r="A94" i="50"/>
  <c r="A93" i="50"/>
  <c r="A92" i="50"/>
  <c r="A91" i="50"/>
  <c r="A90" i="50"/>
  <c r="A89" i="50"/>
  <c r="A88" i="50"/>
  <c r="A87" i="50"/>
  <c r="A86" i="50"/>
  <c r="A85" i="50"/>
  <c r="A84" i="50"/>
  <c r="A83" i="50"/>
  <c r="A82" i="50"/>
  <c r="A81" i="50"/>
  <c r="A80" i="50"/>
  <c r="A79" i="50"/>
  <c r="A78" i="50"/>
  <c r="A77" i="50"/>
  <c r="A76" i="50"/>
  <c r="A74" i="50"/>
  <c r="A73" i="50"/>
  <c r="A72" i="50"/>
  <c r="A71" i="50"/>
  <c r="A70" i="50"/>
  <c r="A69" i="50"/>
  <c r="A68" i="50"/>
  <c r="A67" i="50"/>
  <c r="A66" i="50"/>
  <c r="A65" i="50"/>
  <c r="A64" i="50"/>
  <c r="A63" i="50"/>
  <c r="A62" i="50"/>
  <c r="A61" i="50"/>
  <c r="A60" i="50"/>
  <c r="A59" i="50"/>
  <c r="A58" i="50"/>
  <c r="A57" i="50"/>
  <c r="A56" i="50"/>
  <c r="A55" i="50"/>
  <c r="A54" i="50"/>
  <c r="A52" i="50"/>
  <c r="A51" i="50"/>
  <c r="A50" i="50"/>
  <c r="A49" i="50"/>
  <c r="A48" i="50"/>
  <c r="A47" i="50"/>
  <c r="A46" i="50"/>
  <c r="A44" i="50"/>
  <c r="A43" i="50"/>
  <c r="A42" i="50"/>
  <c r="A41" i="50"/>
  <c r="A40" i="50"/>
  <c r="A39" i="50"/>
  <c r="A38" i="50"/>
  <c r="A37" i="50"/>
  <c r="A35" i="50"/>
  <c r="A34" i="50"/>
  <c r="A33" i="50"/>
  <c r="A32" i="50"/>
  <c r="A31" i="50"/>
  <c r="A30" i="50"/>
  <c r="A29" i="50"/>
  <c r="A28" i="50"/>
  <c r="A27" i="50"/>
  <c r="A26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A10" i="50"/>
  <c r="A9" i="50"/>
  <c r="A8" i="50"/>
  <c r="A7" i="50"/>
  <c r="A101" i="49"/>
  <c r="A100" i="49"/>
  <c r="A99" i="49"/>
  <c r="A98" i="49"/>
  <c r="A97" i="49"/>
  <c r="A96" i="49"/>
  <c r="A95" i="49"/>
  <c r="A94" i="49"/>
  <c r="A93" i="49"/>
  <c r="A92" i="49"/>
  <c r="A91" i="49"/>
  <c r="A90" i="49"/>
  <c r="A89" i="49"/>
  <c r="A88" i="49"/>
  <c r="A87" i="49"/>
  <c r="A86" i="49"/>
  <c r="A85" i="49"/>
  <c r="A84" i="49"/>
  <c r="A83" i="49"/>
  <c r="A82" i="49"/>
  <c r="A81" i="49"/>
  <c r="A80" i="49"/>
  <c r="A79" i="49"/>
  <c r="A78" i="49"/>
  <c r="A77" i="49"/>
  <c r="A76" i="49"/>
  <c r="A74" i="49"/>
  <c r="A73" i="49"/>
  <c r="A72" i="49"/>
  <c r="A71" i="49"/>
  <c r="A70" i="49"/>
  <c r="A69" i="49"/>
  <c r="A67" i="49"/>
  <c r="A66" i="49"/>
  <c r="A65" i="49"/>
  <c r="A64" i="49"/>
  <c r="A63" i="49"/>
  <c r="A62" i="49"/>
  <c r="A61" i="49"/>
  <c r="A60" i="49"/>
  <c r="A59" i="49"/>
  <c r="A58" i="49"/>
  <c r="A57" i="49"/>
  <c r="A56" i="49"/>
  <c r="A55" i="49"/>
  <c r="A54" i="49"/>
  <c r="A52" i="49"/>
  <c r="A51" i="49"/>
  <c r="A50" i="49"/>
  <c r="A49" i="49"/>
  <c r="A48" i="49"/>
  <c r="A47" i="49"/>
  <c r="A46" i="49"/>
  <c r="A44" i="49"/>
  <c r="A43" i="49"/>
  <c r="A42" i="49"/>
  <c r="A41" i="49"/>
  <c r="A40" i="49"/>
  <c r="A39" i="49"/>
  <c r="A38" i="49"/>
  <c r="A37" i="49"/>
  <c r="A35" i="49"/>
  <c r="A34" i="49"/>
  <c r="A33" i="49"/>
  <c r="A32" i="49"/>
  <c r="A31" i="49"/>
  <c r="A30" i="49"/>
  <c r="A29" i="49"/>
  <c r="A28" i="49"/>
  <c r="A27" i="49"/>
  <c r="A26" i="49"/>
  <c r="A24" i="49"/>
  <c r="A23" i="49"/>
  <c r="A22" i="49"/>
  <c r="A21" i="49"/>
  <c r="A20" i="49"/>
  <c r="A19" i="49"/>
  <c r="A18" i="49"/>
  <c r="A17" i="49"/>
  <c r="A16" i="49"/>
  <c r="A15" i="49"/>
  <c r="A14" i="49"/>
  <c r="A13" i="49"/>
  <c r="A12" i="49"/>
  <c r="A11" i="49"/>
  <c r="A10" i="49"/>
  <c r="A9" i="49"/>
  <c r="A8" i="49"/>
  <c r="A7" i="49"/>
  <c r="N164" i="48"/>
  <c r="M164" i="48"/>
  <c r="N163" i="48"/>
  <c r="M163" i="48"/>
  <c r="N162" i="48"/>
  <c r="M162" i="48"/>
  <c r="N161" i="48"/>
  <c r="M161" i="48"/>
  <c r="N160" i="48"/>
  <c r="M160" i="48"/>
  <c r="N159" i="48"/>
  <c r="M159" i="48"/>
  <c r="N158" i="48"/>
  <c r="M158" i="48"/>
  <c r="N157" i="48"/>
  <c r="M157" i="48"/>
  <c r="N156" i="48"/>
  <c r="M156" i="48"/>
  <c r="N155" i="48"/>
  <c r="M155" i="48"/>
  <c r="N154" i="48"/>
  <c r="M154" i="48"/>
  <c r="N153" i="48"/>
  <c r="M153" i="48"/>
  <c r="N152" i="48"/>
  <c r="M152" i="48"/>
  <c r="N151" i="48"/>
  <c r="M151" i="48"/>
  <c r="N150" i="48"/>
  <c r="M150" i="48"/>
  <c r="N149" i="48"/>
  <c r="M149" i="48"/>
  <c r="N148" i="48"/>
  <c r="M148" i="48"/>
  <c r="N147" i="48"/>
  <c r="M147" i="48"/>
  <c r="N146" i="48"/>
  <c r="M146" i="48"/>
  <c r="N145" i="48"/>
  <c r="M145" i="48"/>
  <c r="N144" i="48"/>
  <c r="M144" i="48"/>
  <c r="N143" i="48"/>
  <c r="M143" i="48"/>
  <c r="N142" i="48"/>
  <c r="M142" i="48"/>
  <c r="N141" i="48"/>
  <c r="M141" i="48"/>
  <c r="N140" i="48"/>
  <c r="M140" i="48"/>
  <c r="N139" i="48"/>
  <c r="M139" i="48"/>
  <c r="N138" i="48"/>
  <c r="M138" i="48"/>
  <c r="N137" i="48"/>
  <c r="M137" i="48"/>
  <c r="N136" i="48"/>
  <c r="M136" i="48"/>
  <c r="N135" i="48"/>
  <c r="M135" i="48"/>
  <c r="N134" i="48"/>
  <c r="M134" i="48"/>
  <c r="N133" i="48"/>
  <c r="M133" i="48"/>
  <c r="N132" i="48"/>
  <c r="M132" i="48"/>
  <c r="N131" i="48"/>
  <c r="M131" i="48"/>
  <c r="N130" i="48"/>
  <c r="M130" i="48"/>
  <c r="N129" i="48"/>
  <c r="M129" i="48"/>
  <c r="N128" i="48"/>
  <c r="M128" i="48"/>
  <c r="N127" i="48"/>
  <c r="M127" i="48"/>
  <c r="N126" i="48"/>
  <c r="M126" i="48"/>
  <c r="N125" i="48"/>
  <c r="M125" i="48"/>
  <c r="N124" i="48"/>
  <c r="M124" i="48"/>
  <c r="N123" i="48"/>
  <c r="M123" i="48"/>
  <c r="N122" i="48"/>
  <c r="M122" i="48"/>
  <c r="N121" i="48"/>
  <c r="M121" i="48"/>
  <c r="N120" i="48"/>
  <c r="M120" i="48"/>
  <c r="N119" i="48"/>
  <c r="M119" i="48"/>
  <c r="N118" i="48"/>
  <c r="M118" i="48"/>
  <c r="N117" i="48"/>
  <c r="M117" i="48"/>
  <c r="N116" i="48"/>
  <c r="M116" i="48"/>
  <c r="N115" i="48"/>
  <c r="M115" i="48"/>
  <c r="N114" i="48"/>
  <c r="M114" i="48"/>
  <c r="N113" i="48"/>
  <c r="M113" i="48"/>
  <c r="N112" i="48"/>
  <c r="M112" i="48"/>
  <c r="N111" i="48"/>
  <c r="M111" i="48"/>
  <c r="N110" i="48"/>
  <c r="M110" i="48"/>
  <c r="N109" i="48"/>
  <c r="M109" i="48"/>
  <c r="N108" i="48"/>
  <c r="M108" i="48"/>
  <c r="N107" i="48"/>
  <c r="M107" i="48"/>
  <c r="N106" i="48"/>
  <c r="M106" i="48"/>
  <c r="N105" i="48"/>
  <c r="M105" i="48"/>
  <c r="N104" i="48"/>
  <c r="M104" i="48"/>
  <c r="N103" i="48"/>
  <c r="M103" i="48"/>
  <c r="N102" i="48"/>
  <c r="M102" i="48"/>
  <c r="A101" i="48"/>
  <c r="A100" i="48"/>
  <c r="A99" i="48"/>
  <c r="A98" i="48"/>
  <c r="A97" i="48"/>
  <c r="A96" i="48"/>
  <c r="A95" i="48"/>
  <c r="A94" i="48"/>
  <c r="A93" i="48"/>
  <c r="A92" i="48"/>
  <c r="A91" i="48"/>
  <c r="A90" i="48"/>
  <c r="A88" i="48"/>
  <c r="A87" i="48"/>
  <c r="A86" i="48"/>
  <c r="A85" i="48"/>
  <c r="A84" i="48"/>
  <c r="A83" i="48"/>
  <c r="A82" i="48"/>
  <c r="A81" i="48"/>
  <c r="A80" i="48"/>
  <c r="A79" i="48"/>
  <c r="A78" i="48"/>
  <c r="A77" i="48"/>
  <c r="A76" i="48"/>
  <c r="A74" i="48"/>
  <c r="A73" i="48"/>
  <c r="A72" i="48"/>
  <c r="A71" i="48"/>
  <c r="A70" i="48"/>
  <c r="A69" i="48"/>
  <c r="A67" i="48"/>
  <c r="A66" i="48"/>
  <c r="A65" i="48"/>
  <c r="A64" i="48"/>
  <c r="A63" i="48"/>
  <c r="A62" i="48"/>
  <c r="A61" i="48"/>
  <c r="A60" i="48"/>
  <c r="A59" i="48"/>
  <c r="A58" i="48"/>
  <c r="A57" i="48"/>
  <c r="A56" i="48"/>
  <c r="A55" i="48"/>
  <c r="A54" i="48"/>
  <c r="A52" i="48"/>
  <c r="A51" i="48"/>
  <c r="A50" i="48"/>
  <c r="A49" i="48"/>
  <c r="A48" i="48"/>
  <c r="A47" i="48"/>
  <c r="A46" i="48"/>
  <c r="A44" i="48"/>
  <c r="A43" i="48"/>
  <c r="A42" i="48"/>
  <c r="A41" i="48"/>
  <c r="A40" i="48"/>
  <c r="A39" i="48"/>
  <c r="A38" i="48"/>
  <c r="A37" i="48"/>
  <c r="A35" i="48"/>
  <c r="A34" i="48"/>
  <c r="A33" i="48"/>
  <c r="A32" i="48"/>
  <c r="A31" i="48"/>
  <c r="A30" i="48"/>
  <c r="A29" i="48"/>
  <c r="A28" i="48"/>
  <c r="A27" i="48"/>
  <c r="A26" i="48"/>
  <c r="A24" i="48"/>
  <c r="A23" i="48"/>
  <c r="A22" i="48"/>
  <c r="A21" i="48"/>
  <c r="A20" i="48"/>
  <c r="A19" i="48"/>
  <c r="A18" i="48"/>
  <c r="A17" i="48"/>
  <c r="A16" i="48"/>
  <c r="A15" i="48"/>
  <c r="A14" i="48"/>
  <c r="A13" i="48"/>
  <c r="A12" i="48"/>
  <c r="A11" i="48"/>
  <c r="A10" i="48"/>
  <c r="A9" i="48"/>
  <c r="A8" i="48"/>
  <c r="A7" i="4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4" i="38"/>
  <c r="A73" i="38"/>
  <c r="A72" i="38"/>
  <c r="A71" i="38"/>
  <c r="A70" i="38"/>
  <c r="A69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2" i="38"/>
  <c r="A51" i="38"/>
  <c r="A50" i="38"/>
  <c r="A49" i="38"/>
  <c r="A48" i="38"/>
  <c r="A47" i="38"/>
  <c r="A46" i="38"/>
  <c r="A44" i="38"/>
  <c r="A43" i="38"/>
  <c r="A42" i="38"/>
  <c r="A41" i="38"/>
  <c r="A40" i="38"/>
  <c r="A39" i="38"/>
  <c r="A38" i="38"/>
  <c r="A37" i="38"/>
  <c r="A35" i="38"/>
  <c r="A34" i="38"/>
  <c r="A33" i="38"/>
  <c r="A32" i="38"/>
  <c r="A31" i="38"/>
  <c r="A30" i="38"/>
  <c r="A29" i="38"/>
  <c r="A28" i="38"/>
  <c r="A27" i="38"/>
  <c r="A26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4" i="37"/>
  <c r="A73" i="37"/>
  <c r="A72" i="37"/>
  <c r="A71" i="37"/>
  <c r="A70" i="37"/>
  <c r="A69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2" i="37"/>
  <c r="A51" i="37"/>
  <c r="A50" i="37"/>
  <c r="A49" i="37"/>
  <c r="A48" i="37"/>
  <c r="A47" i="37"/>
  <c r="A46" i="37"/>
  <c r="A44" i="37"/>
  <c r="A43" i="37"/>
  <c r="A42" i="37"/>
  <c r="A41" i="37"/>
  <c r="A40" i="37"/>
  <c r="A39" i="37"/>
  <c r="A38" i="37"/>
  <c r="A37" i="37"/>
  <c r="A35" i="37"/>
  <c r="A34" i="37"/>
  <c r="A33" i="37"/>
  <c r="A32" i="37"/>
  <c r="A31" i="37"/>
  <c r="A30" i="37"/>
  <c r="A29" i="37"/>
  <c r="A28" i="37"/>
  <c r="A27" i="37"/>
  <c r="A26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4" i="36"/>
  <c r="A73" i="36"/>
  <c r="A72" i="36"/>
  <c r="A71" i="36"/>
  <c r="A70" i="36"/>
  <c r="A69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2" i="36"/>
  <c r="A51" i="36"/>
  <c r="A50" i="36"/>
  <c r="A49" i="36"/>
  <c r="A48" i="36"/>
  <c r="A47" i="36"/>
  <c r="A46" i="36"/>
  <c r="A44" i="36"/>
  <c r="A43" i="36"/>
  <c r="A42" i="36"/>
  <c r="A41" i="36"/>
  <c r="A40" i="36"/>
  <c r="A39" i="36"/>
  <c r="A38" i="36"/>
  <c r="A37" i="36"/>
  <c r="A35" i="36"/>
  <c r="A34" i="36"/>
  <c r="A33" i="36"/>
  <c r="A32" i="36"/>
  <c r="A31" i="36"/>
  <c r="A30" i="36"/>
  <c r="A29" i="36"/>
  <c r="A28" i="36"/>
  <c r="A27" i="36"/>
  <c r="A26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D25" i="53" l="1"/>
  <c r="C5" i="53"/>
  <c r="D36" i="53"/>
  <c r="D45" i="53"/>
  <c r="D68" i="53"/>
  <c r="G5" i="53"/>
  <c r="E5" i="53"/>
  <c r="D89" i="53"/>
  <c r="D53" i="53"/>
  <c r="D75" i="53"/>
  <c r="A36" i="47"/>
  <c r="A75" i="47"/>
  <c r="A36" i="49"/>
  <c r="A36" i="45"/>
  <c r="A75" i="45"/>
  <c r="A53" i="42"/>
  <c r="A45" i="49"/>
  <c r="A36" i="42"/>
  <c r="A75" i="42"/>
  <c r="A45" i="47"/>
  <c r="D6" i="53"/>
  <c r="B5" i="53"/>
  <c r="D5" i="53" s="1"/>
  <c r="P90" i="45"/>
  <c r="A6" i="49"/>
  <c r="A6" i="47"/>
  <c r="A6" i="42"/>
  <c r="A53" i="48"/>
  <c r="A25" i="49"/>
  <c r="A6" i="50"/>
  <c r="A25" i="47"/>
  <c r="A68" i="46"/>
  <c r="A53" i="45"/>
  <c r="A89" i="36"/>
  <c r="A53" i="40"/>
  <c r="A68" i="41"/>
  <c r="A53" i="49"/>
  <c r="A53" i="50"/>
  <c r="A36" i="39"/>
  <c r="A75" i="50"/>
  <c r="A25" i="46"/>
  <c r="A75" i="41"/>
  <c r="A89" i="38"/>
  <c r="A25" i="37"/>
  <c r="A25" i="41"/>
  <c r="A36" i="41"/>
  <c r="A75" i="39"/>
  <c r="A25" i="40"/>
  <c r="A25" i="36"/>
  <c r="A36" i="36"/>
  <c r="A68" i="36"/>
  <c r="A75" i="36"/>
  <c r="A45" i="38"/>
  <c r="A36" i="48"/>
  <c r="A68" i="48"/>
  <c r="A75" i="49"/>
  <c r="A36" i="50"/>
  <c r="A45" i="45"/>
  <c r="A45" i="36"/>
  <c r="A53" i="36"/>
  <c r="A6" i="37"/>
  <c r="A75" i="37"/>
  <c r="A45" i="48"/>
  <c r="A89" i="48"/>
  <c r="A45" i="50"/>
  <c r="A6" i="45"/>
  <c r="A53" i="47"/>
  <c r="A25" i="39"/>
  <c r="A68" i="39"/>
  <c r="A6" i="40"/>
  <c r="A6" i="36"/>
  <c r="P37" i="45"/>
  <c r="P51" i="45"/>
  <c r="P34" i="45"/>
  <c r="P54" i="45"/>
  <c r="P7" i="45"/>
  <c r="P11" i="45"/>
  <c r="P15" i="45"/>
  <c r="P19" i="45"/>
  <c r="P47" i="45"/>
  <c r="P26" i="45"/>
  <c r="P49" i="45"/>
  <c r="P76" i="45"/>
  <c r="P69" i="45"/>
  <c r="P89" i="45"/>
  <c r="A36" i="37"/>
  <c r="A45" i="37"/>
  <c r="A53" i="37"/>
  <c r="A68" i="37"/>
  <c r="A89" i="37"/>
  <c r="A6" i="38"/>
  <c r="A25" i="38"/>
  <c r="A36" i="38"/>
  <c r="A53" i="38"/>
  <c r="A68" i="38"/>
  <c r="A75" i="38"/>
  <c r="A6" i="48"/>
  <c r="A25" i="48"/>
  <c r="A75" i="48"/>
  <c r="A68" i="49"/>
  <c r="A25" i="50"/>
  <c r="A25" i="45"/>
  <c r="A68" i="45"/>
  <c r="A25" i="42"/>
  <c r="A89" i="42"/>
  <c r="A68" i="47"/>
  <c r="A6" i="39"/>
  <c r="A45" i="42"/>
  <c r="A6" i="41"/>
  <c r="A45" i="41"/>
  <c r="A53" i="41"/>
  <c r="A53" i="46"/>
  <c r="A75" i="46"/>
  <c r="A53" i="39"/>
  <c r="A6" i="46"/>
  <c r="A68" i="40"/>
  <c r="A89" i="41"/>
  <c r="A36" i="46"/>
  <c r="A45" i="46"/>
  <c r="A89" i="46"/>
  <c r="A45" i="39"/>
  <c r="A89" i="39"/>
  <c r="A36" i="40"/>
  <c r="A75" i="40"/>
  <c r="A45" i="40"/>
  <c r="A89" i="40"/>
  <c r="P75" i="45" l="1"/>
  <c r="P25" i="45"/>
  <c r="P53" i="45"/>
  <c r="P68" i="45"/>
  <c r="P45" i="45"/>
  <c r="P36" i="45"/>
  <c r="A5" i="46"/>
  <c r="A5" i="43"/>
  <c r="A5" i="38"/>
  <c r="A5" i="40"/>
  <c r="A5" i="37"/>
  <c r="A5" i="41"/>
  <c r="A5" i="47"/>
  <c r="A5" i="49"/>
  <c r="A5" i="36"/>
  <c r="P6" i="45"/>
  <c r="A5" i="42"/>
  <c r="A5" i="39"/>
  <c r="A5" i="50"/>
  <c r="A5" i="45"/>
  <c r="A5" i="48"/>
  <c r="P5" i="45" l="1"/>
</calcChain>
</file>

<file path=xl/sharedStrings.xml><?xml version="1.0" encoding="utf-8"?>
<sst xmlns="http://schemas.openxmlformats.org/spreadsheetml/2006/main" count="2627" uniqueCount="173">
  <si>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</si>
  <si>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</si>
  <si>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</si>
  <si>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</si>
  <si>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</si>
  <si>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</si>
  <si>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</si>
  <si>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</si>
  <si>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</si>
  <si>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</si>
  <si>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</si>
  <si>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</si>
  <si>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</si>
  <si>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</si>
  <si>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</si>
  <si>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</si>
  <si>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</si>
  <si>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</si>
  <si>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</si>
  <si>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</si>
  <si>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</si>
  <si>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</si>
  <si>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</si>
  <si>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</si>
  <si>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</si>
  <si>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</si>
  <si>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</si>
  <si>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</si>
  <si>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</si>
  <si>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</si>
  <si>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</si>
  <si>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</si>
  <si>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</si>
  <si>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</si>
  <si>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</si>
  <si>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</si>
  <si>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</si>
  <si>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</si>
  <si>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</si>
  <si>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</si>
  <si>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</si>
  <si>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</si>
  <si>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</si>
  <si>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</si>
  <si>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</si>
  <si>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</si>
  <si>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</si>
  <si>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</si>
  <si>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</si>
  <si>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</si>
  <si>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</si>
  <si>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</si>
  <si>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</si>
  <si>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</si>
  <si>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</si>
  <si>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</si>
  <si>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</si>
  <si>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Удмуртская Республика</t>
  </si>
  <si>
    <t>Московская область</t>
  </si>
  <si>
    <t>Южный фед. округ</t>
  </si>
  <si>
    <t>Пермский край</t>
  </si>
  <si>
    <t>Забайкальский край</t>
  </si>
  <si>
    <t>Северо-Кавказский фед. округ</t>
  </si>
  <si>
    <t>Республика Крым</t>
  </si>
  <si>
    <t>г. Севастополь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</si>
  <si>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</si>
  <si>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</si>
  <si>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 xml:space="preserve"> </t>
  </si>
  <si>
    <t>посеяно, тыс.га</t>
  </si>
  <si>
    <t>2020 г. +/- к 2019 г.</t>
  </si>
  <si>
    <t>Уборка пшеницы озимой и яровой в Российской Федерации</t>
  </si>
  <si>
    <t>Уборка ячменя озимого и ярового  Российской Федерации</t>
  </si>
  <si>
    <t>Уборка кукурузы на зерно в Российской Федерации</t>
  </si>
  <si>
    <t>Уборка риса в  Российской Федерации</t>
  </si>
  <si>
    <t>Уборка гречихи в  Российской Федерации</t>
  </si>
  <si>
    <t>Уборка сахарной свеклы (фабричной) в Российской Федерации</t>
  </si>
  <si>
    <t>Уборка льна-долгунца в  Российской Федерации</t>
  </si>
  <si>
    <t>Уборка подсолнечника в  Российской Федерации</t>
  </si>
  <si>
    <t>Уборка сои в  Российской Федерации</t>
  </si>
  <si>
    <t>Уборка рапса озимого и ярового в  Российской Федерации</t>
  </si>
  <si>
    <t xml:space="preserve">Оперативная информация о севе озимых культур в  Российской Федерации </t>
  </si>
  <si>
    <t xml:space="preserve">Оперативная информация о вспашки зяби в  Российской Федерации </t>
  </si>
  <si>
    <t>Камчатский край</t>
  </si>
  <si>
    <t>Калининградская область</t>
  </si>
  <si>
    <t>Республика Адыгея</t>
  </si>
  <si>
    <t>Республика Калмыкия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</si>
  <si>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</si>
  <si>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</si>
  <si>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</si>
  <si>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</si>
  <si>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</si>
  <si>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</si>
  <si>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</si>
  <si>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</si>
  <si>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</si>
  <si>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Нижегородская область</t>
  </si>
  <si>
    <t>Курганская область</t>
  </si>
  <si>
    <t>Республика Бурятия</t>
  </si>
  <si>
    <t>Республика Саха (Якутия)</t>
  </si>
  <si>
    <t>Еврейская автономная область</t>
  </si>
  <si>
    <t xml:space="preserve">по состоянию на </t>
  </si>
  <si>
    <t>Республика Северная Осетия - Алания</t>
  </si>
  <si>
    <t>Ставропольский край</t>
  </si>
  <si>
    <t>Пшеница</t>
  </si>
  <si>
    <t>ячмень</t>
  </si>
  <si>
    <t>кукуруза</t>
  </si>
  <si>
    <t>гречиха</t>
  </si>
  <si>
    <t>рапс</t>
  </si>
  <si>
    <t>картофель</t>
  </si>
  <si>
    <t>овощи</t>
  </si>
  <si>
    <t>вспашеа зяби</t>
  </si>
  <si>
    <t>2020 г.
тыс. га</t>
  </si>
  <si>
    <t>Обмолочено озимых и яровых зерновых и зернобобовых культур (с кукурузой) с площади</t>
  </si>
  <si>
    <t>Намолочено зерна (с кукурузой)</t>
  </si>
  <si>
    <t>Обмолочено  пшеницы с площади</t>
  </si>
  <si>
    <t>Обмолочено  ячменя с площади</t>
  </si>
  <si>
    <t>Обмолочено риса с площади</t>
  </si>
  <si>
    <t>Обмолочено гречихи с площади</t>
  </si>
  <si>
    <t>Убрано кукурузы на зерно в полной спелости</t>
  </si>
  <si>
    <t>Убрано сахарной свеклы (фабричной) с площади</t>
  </si>
  <si>
    <t>Убрано (обмолочено) подсолнечника с площади</t>
  </si>
  <si>
    <t>Убрано (обмолочено) сои с площади</t>
  </si>
  <si>
    <t>Убрано (обмолочено) рапса (всего) с площади</t>
  </si>
  <si>
    <t>Убрано картофеля с площади схп+кфх</t>
  </si>
  <si>
    <t>Убрано овощей с площади схп+кфх</t>
  </si>
  <si>
    <t>Намолочено пшеницы</t>
  </si>
  <si>
    <t>Намолочено ячменя</t>
  </si>
  <si>
    <t>Собрано кукурузы на зерно в полной спелости</t>
  </si>
  <si>
    <t>Намолочено риса</t>
  </si>
  <si>
    <t>Намолочено гречихи</t>
  </si>
  <si>
    <t>Намолочено семян подсолнечника</t>
  </si>
  <si>
    <t>Накопано сахарной свеклы (фабричной)</t>
  </si>
  <si>
    <t>Накопано картофеля</t>
  </si>
  <si>
    <t>Накопано овощей</t>
  </si>
  <si>
    <t>Вспахано зяби</t>
  </si>
  <si>
    <t>2019 г.
тыс. га</t>
  </si>
  <si>
    <t/>
  </si>
  <si>
    <t>Республика Карелия</t>
  </si>
  <si>
    <t>Уральский фед. округ</t>
  </si>
  <si>
    <t>Республика Алтай</t>
  </si>
  <si>
    <t>Республика Тыва</t>
  </si>
  <si>
    <t>Республика Хакасия</t>
  </si>
  <si>
    <t>Намолочено семян рапса (всего)</t>
  </si>
  <si>
    <t>Уборка зерновых и зернобобовых культур в хозяйствах всех категорий Российской Федерации</t>
  </si>
  <si>
    <t>Обмолочено, тыс.га</t>
  </si>
  <si>
    <t>Намолочено, тыс. тонн</t>
  </si>
  <si>
    <t>Урожайность, ц/га</t>
  </si>
  <si>
    <t>Выкопано, тыс.га</t>
  </si>
  <si>
    <t>Накопано, тыс. тонн</t>
  </si>
  <si>
    <t>Убрано, тыс.га</t>
  </si>
  <si>
    <t>Собрано, тыс. тонн</t>
  </si>
  <si>
    <t>Вытереблено льна-долгунца</t>
  </si>
  <si>
    <t xml:space="preserve">Москва </t>
  </si>
  <si>
    <t>г. Москва</t>
  </si>
  <si>
    <t>Чукотский автономный округ</t>
  </si>
  <si>
    <t>проверка</t>
  </si>
  <si>
    <t>Посеяно озимых на зерно и зеленый корм - всего</t>
  </si>
  <si>
    <t>Намолочено семян сои</t>
  </si>
  <si>
    <t>соя</t>
  </si>
  <si>
    <t>подсолнечник</t>
  </si>
  <si>
    <t>истина</t>
  </si>
  <si>
    <t>ложь</t>
  </si>
  <si>
    <t>Вытереблено, тыс. га</t>
  </si>
  <si>
    <t>2021 г.</t>
  </si>
  <si>
    <t>Посевная площадь, тыс.га (4 сх)</t>
  </si>
  <si>
    <t>% к площади сева</t>
  </si>
  <si>
    <t>2022 г.</t>
  </si>
  <si>
    <t>2022 г. +/- к 2021 г.</t>
  </si>
  <si>
    <t>прогноз на 2022г. (данные регионов 20.06.2022)</t>
  </si>
  <si>
    <t>% к прогнозу</t>
  </si>
  <si>
    <t>Посевная площадь, тыс.га (4сх)</t>
  </si>
  <si>
    <t>по состоянию на 03.11.2022</t>
  </si>
  <si>
    <t>по состоянию на  03.11.2022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</si>
</sst>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800]dddd\,\ mmmm\ dd\,\ yyyy"/>
    <numFmt numFmtId="166" formatCode="_-* #,##0.00_р_._-;\-* #,##0.00_р_._-;_-* \-??_р_._-;_-@_-"/>
  </numFmts>
  <fonts count="44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</font>
    <font>
      <b/>
      <sz val="13"/>
      <name val="Arial Cyr"/>
      <family val="2"/>
      <charset val="204"/>
    </font>
    <font>
      <b/>
      <sz val="12"/>
      <name val="Arial"/>
      <family val="2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0" tint="-4.9989318521683403E-2"/>
      <name val="Arial Cyr"/>
      <charset val="204"/>
    </font>
    <font>
      <sz val="12"/>
      <color theme="0" tint="-0.14999847407452621"/>
      <name val="Arial Cyr"/>
      <charset val="204"/>
    </font>
    <font>
      <sz val="12"/>
      <color theme="0"/>
      <name val="Arial Cyr"/>
      <charset val="204"/>
    </font>
    <font>
      <sz val="12"/>
      <color theme="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 tint="-0.14999847407452621"/>
      <name val="Arial Cyr"/>
      <charset val="204"/>
    </font>
    <font>
      <b/>
      <sz val="10"/>
      <color theme="0"/>
      <name val="Arial"/>
      <family val="2"/>
      <charset val="204"/>
    </font>
    <font>
      <b/>
      <sz val="12"/>
      <color theme="0"/>
      <name val="Arial Cyr"/>
      <family val="2"/>
      <charset val="204"/>
    </font>
    <font>
      <b/>
      <sz val="12"/>
      <color theme="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</borders>
  <cellStyleXfs count="64">
    <xf numFmtId="0" fontId="0" fillId="0" borderId="0"/>
    <xf numFmtId="0" fontId="1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8" fillId="9" borderId="20" applyNumberFormat="0" applyAlignment="0" applyProtection="0"/>
    <xf numFmtId="0" fontId="19" fillId="22" borderId="21" applyNumberFormat="0" applyAlignment="0" applyProtection="0"/>
    <xf numFmtId="0" fontId="20" fillId="22" borderId="20" applyNumberFormat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3" borderId="26" applyNumberFormat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16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16" fillId="0" borderId="0"/>
    <xf numFmtId="0" fontId="37" fillId="0" borderId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5" borderId="27" applyNumberFormat="0" applyAlignment="0" applyProtection="0"/>
    <xf numFmtId="9" fontId="28" fillId="0" borderId="0"/>
    <xf numFmtId="9" fontId="28" fillId="0" borderId="0" applyFill="0" applyBorder="0" applyAlignment="0" applyProtection="0"/>
    <xf numFmtId="9" fontId="15" fillId="0" borderId="0" applyFill="0" applyBorder="0" applyAlignment="0" applyProtection="0"/>
    <xf numFmtId="0" fontId="34" fillId="0" borderId="28" applyNumberFormat="0" applyFill="0" applyAlignment="0" applyProtection="0"/>
    <xf numFmtId="0" fontId="35" fillId="0" borderId="0" applyNumberFormat="0" applyFill="0" applyBorder="0" applyAlignment="0" applyProtection="0"/>
    <xf numFmtId="166" fontId="15" fillId="0" borderId="0" applyFill="0" applyBorder="0" applyAlignment="0" applyProtection="0"/>
    <xf numFmtId="0" fontId="36" fillId="6" borderId="0" applyNumberFormat="0" applyBorder="0" applyAlignment="0" applyProtection="0"/>
    <xf numFmtId="0" fontId="43" fillId="0" borderId="0"/>
    <xf numFmtId="0" fontId="15" fillId="0" borderId="0"/>
  </cellStyleXfs>
  <cellXfs count="403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4" xfId="0" applyFont="1" applyFill="1" applyBorder="1"/>
    <xf numFmtId="164" fontId="2" fillId="0" borderId="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13" xfId="0" applyFont="1" applyFill="1" applyBorder="1"/>
    <xf numFmtId="0" fontId="6" fillId="0" borderId="13" xfId="0" applyFont="1" applyFill="1" applyBorder="1"/>
    <xf numFmtId="0" fontId="5" fillId="0" borderId="13" xfId="0" applyFont="1" applyFill="1" applyBorder="1" applyAlignment="1">
      <alignment horizontal="left"/>
    </xf>
    <xf numFmtId="0" fontId="3" fillId="0" borderId="13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4" fillId="0" borderId="4" xfId="0" applyNumberFormat="1" applyFont="1" applyFill="1" applyBorder="1"/>
    <xf numFmtId="164" fontId="4" fillId="0" borderId="2" xfId="0" applyNumberFormat="1" applyFont="1" applyFill="1" applyBorder="1"/>
    <xf numFmtId="164" fontId="4" fillId="0" borderId="11" xfId="0" applyNumberFormat="1" applyFont="1" applyFill="1" applyBorder="1"/>
    <xf numFmtId="164" fontId="4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4" xfId="0" applyFont="1" applyFill="1" applyBorder="1"/>
    <xf numFmtId="164" fontId="4" fillId="0" borderId="0" xfId="0" applyNumberFormat="1" applyFont="1" applyFill="1"/>
    <xf numFmtId="164" fontId="8" fillId="0" borderId="5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0" xfId="0" applyNumberFormat="1" applyFont="1" applyFill="1"/>
    <xf numFmtId="0" fontId="5" fillId="3" borderId="0" xfId="0" applyFont="1" applyFill="1"/>
    <xf numFmtId="0" fontId="12" fillId="3" borderId="0" xfId="0" applyFont="1" applyFill="1"/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 applyFill="1"/>
    <xf numFmtId="164" fontId="3" fillId="26" borderId="30" xfId="0" applyNumberFormat="1" applyFont="1" applyFill="1" applyBorder="1" applyAlignment="1">
      <alignment horizontal="center"/>
    </xf>
    <xf numFmtId="164" fontId="8" fillId="26" borderId="33" xfId="0" applyNumberFormat="1" applyFont="1" applyFill="1" applyBorder="1" applyAlignment="1">
      <alignment horizontal="center"/>
    </xf>
    <xf numFmtId="164" fontId="8" fillId="26" borderId="34" xfId="0" applyNumberFormat="1" applyFont="1" applyFill="1" applyBorder="1" applyAlignment="1">
      <alignment horizontal="center"/>
    </xf>
    <xf numFmtId="164" fontId="4" fillId="26" borderId="34" xfId="0" applyNumberFormat="1" applyFont="1" applyFill="1" applyBorder="1" applyAlignment="1">
      <alignment horizontal="center"/>
    </xf>
    <xf numFmtId="164" fontId="6" fillId="26" borderId="34" xfId="0" applyNumberFormat="1" applyFont="1" applyFill="1" applyBorder="1" applyAlignment="1">
      <alignment horizontal="center"/>
    </xf>
    <xf numFmtId="164" fontId="3" fillId="26" borderId="34" xfId="0" applyNumberFormat="1" applyFont="1" applyFill="1" applyBorder="1" applyAlignment="1">
      <alignment horizontal="center"/>
    </xf>
    <xf numFmtId="164" fontId="6" fillId="26" borderId="35" xfId="0" applyNumberFormat="1" applyFont="1" applyFill="1" applyBorder="1" applyAlignment="1">
      <alignment horizontal="center"/>
    </xf>
    <xf numFmtId="164" fontId="8" fillId="26" borderId="2" xfId="0" applyNumberFormat="1" applyFont="1" applyFill="1" applyBorder="1" applyAlignment="1">
      <alignment horizontal="center"/>
    </xf>
    <xf numFmtId="164" fontId="6" fillId="26" borderId="36" xfId="0" applyNumberFormat="1" applyFont="1" applyFill="1" applyBorder="1" applyAlignment="1">
      <alignment horizontal="center"/>
    </xf>
    <xf numFmtId="164" fontId="6" fillId="26" borderId="37" xfId="0" applyNumberFormat="1" applyFont="1" applyFill="1" applyBorder="1" applyAlignment="1">
      <alignment horizontal="center"/>
    </xf>
    <xf numFmtId="164" fontId="8" fillId="26" borderId="39" xfId="0" applyNumberFormat="1" applyFont="1" applyFill="1" applyBorder="1" applyAlignment="1" applyProtection="1">
      <alignment horizontal="center"/>
      <protection locked="0"/>
    </xf>
    <xf numFmtId="164" fontId="8" fillId="26" borderId="40" xfId="0" applyNumberFormat="1" applyFont="1" applyFill="1" applyBorder="1" applyAlignment="1" applyProtection="1">
      <alignment horizontal="center"/>
      <protection locked="0"/>
    </xf>
    <xf numFmtId="164" fontId="4" fillId="26" borderId="40" xfId="0" applyNumberFormat="1" applyFont="1" applyFill="1" applyBorder="1" applyAlignment="1" applyProtection="1">
      <alignment horizontal="center"/>
      <protection locked="0"/>
    </xf>
    <xf numFmtId="164" fontId="6" fillId="26" borderId="40" xfId="0" applyNumberFormat="1" applyFont="1" applyFill="1" applyBorder="1" applyAlignment="1" applyProtection="1">
      <alignment horizontal="center"/>
      <protection locked="0"/>
    </xf>
    <xf numFmtId="164" fontId="5" fillId="26" borderId="40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 vertical="center"/>
      <protection locked="0"/>
    </xf>
    <xf numFmtId="164" fontId="6" fillId="26" borderId="41" xfId="0" applyNumberFormat="1" applyFont="1" applyFill="1" applyBorder="1" applyAlignment="1" applyProtection="1">
      <alignment horizontal="center"/>
      <protection locked="0"/>
    </xf>
    <xf numFmtId="164" fontId="6" fillId="26" borderId="42" xfId="0" applyNumberFormat="1" applyFont="1" applyFill="1" applyBorder="1" applyAlignment="1" applyProtection="1">
      <alignment horizontal="center"/>
      <protection locked="0"/>
    </xf>
    <xf numFmtId="164" fontId="4" fillId="26" borderId="43" xfId="0" applyNumberFormat="1" applyFont="1" applyFill="1" applyBorder="1" applyAlignment="1" applyProtection="1">
      <alignment horizontal="center"/>
      <protection locked="0"/>
    </xf>
    <xf numFmtId="164" fontId="4" fillId="26" borderId="41" xfId="0" applyNumberFormat="1" applyFont="1" applyFill="1" applyBorder="1" applyAlignment="1" applyProtection="1">
      <alignment horizontal="center"/>
      <protection locked="0"/>
    </xf>
    <xf numFmtId="164" fontId="4" fillId="26" borderId="44" xfId="0" applyNumberFormat="1" applyFont="1" applyFill="1" applyBorder="1" applyAlignment="1" applyProtection="1">
      <alignment horizontal="center"/>
      <protection locked="0"/>
    </xf>
    <xf numFmtId="164" fontId="4" fillId="26" borderId="30" xfId="0" applyNumberFormat="1" applyFont="1" applyFill="1" applyBorder="1" applyAlignment="1">
      <alignment horizontal="left"/>
    </xf>
    <xf numFmtId="164" fontId="8" fillId="26" borderId="29" xfId="0" applyNumberFormat="1" applyFont="1" applyFill="1" applyBorder="1" applyAlignment="1">
      <alignment horizontal="center" vertical="center"/>
    </xf>
    <xf numFmtId="164" fontId="8" fillId="26" borderId="30" xfId="0" applyNumberFormat="1" applyFont="1" applyFill="1" applyBorder="1" applyAlignment="1">
      <alignment horizontal="center"/>
    </xf>
    <xf numFmtId="164" fontId="6" fillId="26" borderId="30" xfId="0" applyNumberFormat="1" applyFont="1" applyFill="1" applyBorder="1" applyAlignment="1">
      <alignment horizontal="center"/>
    </xf>
    <xf numFmtId="164" fontId="5" fillId="26" borderId="30" xfId="0" applyNumberFormat="1" applyFont="1" applyFill="1" applyBorder="1" applyAlignment="1">
      <alignment horizontal="center"/>
    </xf>
    <xf numFmtId="164" fontId="4" fillId="26" borderId="30" xfId="0" applyNumberFormat="1" applyFont="1" applyFill="1" applyBorder="1" applyAlignment="1">
      <alignment horizontal="center"/>
    </xf>
    <xf numFmtId="164" fontId="8" fillId="26" borderId="40" xfId="0" applyNumberFormat="1" applyFont="1" applyFill="1" applyBorder="1" applyAlignment="1">
      <alignment horizontal="center"/>
    </xf>
    <xf numFmtId="164" fontId="4" fillId="26" borderId="4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 vertical="center"/>
    </xf>
    <xf numFmtId="164" fontId="3" fillId="26" borderId="32" xfId="0" applyNumberFormat="1" applyFont="1" applyFill="1" applyBorder="1" applyAlignment="1">
      <alignment horizontal="center"/>
    </xf>
    <xf numFmtId="164" fontId="8" fillId="26" borderId="38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39" fillId="3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/>
    <xf numFmtId="0" fontId="40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/>
    <xf numFmtId="165" fontId="13" fillId="3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/>
    </xf>
    <xf numFmtId="164" fontId="4" fillId="26" borderId="31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/>
    <xf numFmtId="164" fontId="6" fillId="26" borderId="31" xfId="0" applyNumberFormat="1" applyFont="1" applyFill="1" applyBorder="1" applyAlignment="1">
      <alignment horizontal="center"/>
    </xf>
    <xf numFmtId="164" fontId="4" fillId="26" borderId="37" xfId="0" applyNumberFormat="1" applyFont="1" applyFill="1" applyBorder="1" applyAlignment="1">
      <alignment horizontal="center"/>
    </xf>
    <xf numFmtId="164" fontId="8" fillId="26" borderId="45" xfId="0" applyNumberFormat="1" applyFont="1" applyFill="1" applyBorder="1" applyAlignment="1">
      <alignment horizontal="center"/>
    </xf>
    <xf numFmtId="164" fontId="4" fillId="26" borderId="44" xfId="0" applyNumberFormat="1" applyFont="1" applyFill="1" applyBorder="1" applyAlignment="1">
      <alignment horizontal="center"/>
    </xf>
    <xf numFmtId="164" fontId="8" fillId="26" borderId="53" xfId="0" applyNumberFormat="1" applyFont="1" applyFill="1" applyBorder="1" applyAlignment="1">
      <alignment horizontal="center" vertical="center"/>
    </xf>
    <xf numFmtId="164" fontId="8" fillId="26" borderId="54" xfId="0" applyNumberFormat="1" applyFont="1" applyFill="1" applyBorder="1" applyAlignment="1">
      <alignment horizontal="center"/>
    </xf>
    <xf numFmtId="164" fontId="6" fillId="26" borderId="54" xfId="0" applyNumberFormat="1" applyFont="1" applyFill="1" applyBorder="1" applyAlignment="1">
      <alignment horizontal="center"/>
    </xf>
    <xf numFmtId="164" fontId="3" fillId="26" borderId="54" xfId="0" applyNumberFormat="1" applyFont="1" applyFill="1" applyBorder="1" applyAlignment="1">
      <alignment horizontal="center"/>
    </xf>
    <xf numFmtId="164" fontId="6" fillId="26" borderId="5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 vertical="center"/>
    </xf>
    <xf numFmtId="164" fontId="8" fillId="0" borderId="52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26" borderId="39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>
      <alignment horizontal="center"/>
    </xf>
    <xf numFmtId="164" fontId="6" fillId="26" borderId="40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>
      <alignment horizontal="center"/>
    </xf>
    <xf numFmtId="164" fontId="8" fillId="26" borderId="11" xfId="0" applyNumberFormat="1" applyFont="1" applyFill="1" applyBorder="1" applyAlignment="1">
      <alignment horizontal="center"/>
    </xf>
    <xf numFmtId="164" fontId="6" fillId="26" borderId="58" xfId="0" applyNumberFormat="1" applyFont="1" applyFill="1" applyBorder="1" applyAlignment="1">
      <alignment horizontal="center"/>
    </xf>
    <xf numFmtId="164" fontId="6" fillId="26" borderId="44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>
      <alignment horizontal="center"/>
    </xf>
    <xf numFmtId="164" fontId="4" fillId="26" borderId="61" xfId="0" applyNumberFormat="1" applyFont="1" applyFill="1" applyBorder="1" applyAlignment="1">
      <alignment horizontal="center"/>
    </xf>
    <xf numFmtId="164" fontId="4" fillId="26" borderId="62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Border="1" applyAlignment="1">
      <alignment horizontal="left" vertical="top" wrapText="1"/>
    </xf>
    <xf numFmtId="164" fontId="4" fillId="0" borderId="60" xfId="0" applyNumberFormat="1" applyFont="1" applyFill="1" applyBorder="1" applyAlignment="1">
      <alignment horizontal="center"/>
    </xf>
    <xf numFmtId="164" fontId="4" fillId="26" borderId="63" xfId="0" applyNumberFormat="1" applyFont="1" applyFill="1" applyBorder="1" applyAlignment="1">
      <alignment horizontal="center"/>
    </xf>
    <xf numFmtId="164" fontId="3" fillId="26" borderId="11" xfId="0" applyNumberFormat="1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>
      <alignment horizontal="center" vertical="center" wrapText="1"/>
    </xf>
    <xf numFmtId="164" fontId="6" fillId="26" borderId="59" xfId="0" applyNumberFormat="1" applyFont="1" applyFill="1" applyBorder="1" applyAlignment="1">
      <alignment horizontal="center"/>
    </xf>
    <xf numFmtId="164" fontId="4" fillId="0" borderId="64" xfId="0" applyNumberFormat="1" applyFont="1" applyFill="1" applyBorder="1" applyAlignment="1">
      <alignment horizontal="center"/>
    </xf>
    <xf numFmtId="164" fontId="3" fillId="26" borderId="40" xfId="0" applyNumberFormat="1" applyFont="1" applyFill="1" applyBorder="1" applyAlignment="1" applyProtection="1">
      <alignment horizontal="center"/>
      <protection locked="0"/>
    </xf>
    <xf numFmtId="0" fontId="40" fillId="3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6" fillId="26" borderId="65" xfId="0" applyNumberFormat="1" applyFont="1" applyFill="1" applyBorder="1" applyAlignment="1">
      <alignment horizontal="center"/>
    </xf>
    <xf numFmtId="164" fontId="8" fillId="26" borderId="42" xfId="0" applyNumberFormat="1" applyFont="1" applyFill="1" applyBorder="1" applyAlignment="1" applyProtection="1">
      <alignment horizontal="center"/>
      <protection locked="0"/>
    </xf>
    <xf numFmtId="164" fontId="3" fillId="0" borderId="67" xfId="0" applyNumberFormat="1" applyFont="1" applyFill="1" applyBorder="1" applyAlignment="1" applyProtection="1">
      <alignment horizontal="center"/>
      <protection locked="0"/>
    </xf>
    <xf numFmtId="164" fontId="3" fillId="0" borderId="66" xfId="0" applyNumberFormat="1" applyFont="1" applyFill="1" applyBorder="1" applyAlignment="1">
      <alignment horizontal="center"/>
    </xf>
    <xf numFmtId="164" fontId="6" fillId="26" borderId="4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8" fillId="0" borderId="9" xfId="0" applyFont="1" applyFill="1" applyBorder="1"/>
    <xf numFmtId="0" fontId="6" fillId="0" borderId="9" xfId="0" applyFont="1" applyFill="1" applyBorder="1"/>
    <xf numFmtId="0" fontId="5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4" fillId="0" borderId="9" xfId="0" applyFont="1" applyFill="1" applyBorder="1"/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8" xfId="0" applyFont="1" applyFill="1" applyBorder="1"/>
    <xf numFmtId="0" fontId="7" fillId="0" borderId="69" xfId="0" applyFont="1" applyFill="1" applyBorder="1" applyAlignment="1">
      <alignment horizontal="centerContinuous" vertical="center"/>
    </xf>
    <xf numFmtId="0" fontId="5" fillId="0" borderId="69" xfId="0" applyFont="1" applyFill="1" applyBorder="1"/>
    <xf numFmtId="0" fontId="5" fillId="0" borderId="69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1" fillId="0" borderId="69" xfId="0" applyFont="1" applyFill="1" applyBorder="1" applyAlignment="1">
      <alignment horizontal="left"/>
    </xf>
    <xf numFmtId="0" fontId="2" fillId="0" borderId="69" xfId="0" applyFont="1" applyFill="1" applyBorder="1"/>
    <xf numFmtId="164" fontId="3" fillId="0" borderId="4" xfId="0" applyNumberFormat="1" applyFont="1" applyFill="1" applyBorder="1" applyAlignment="1">
      <alignment horizontal="center"/>
    </xf>
    <xf numFmtId="0" fontId="1" fillId="26" borderId="7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26" borderId="71" xfId="0" applyNumberFormat="1" applyFont="1" applyFill="1" applyBorder="1" applyAlignment="1">
      <alignment horizontal="center"/>
    </xf>
    <xf numFmtId="164" fontId="8" fillId="26" borderId="66" xfId="0" applyNumberFormat="1" applyFont="1" applyFill="1" applyBorder="1" applyAlignment="1">
      <alignment horizontal="center"/>
    </xf>
    <xf numFmtId="164" fontId="6" fillId="26" borderId="66" xfId="0" applyNumberFormat="1" applyFont="1" applyFill="1" applyBorder="1" applyAlignment="1">
      <alignment horizontal="center"/>
    </xf>
    <xf numFmtId="164" fontId="3" fillId="26" borderId="66" xfId="0" applyNumberFormat="1" applyFont="1" applyFill="1" applyBorder="1" applyAlignment="1">
      <alignment horizontal="center"/>
    </xf>
    <xf numFmtId="164" fontId="6" fillId="26" borderId="72" xfId="0" applyNumberFormat="1" applyFont="1" applyFill="1" applyBorder="1" applyAlignment="1">
      <alignment horizontal="center"/>
    </xf>
    <xf numFmtId="0" fontId="1" fillId="26" borderId="75" xfId="0" applyFont="1" applyFill="1" applyBorder="1" applyAlignment="1">
      <alignment horizontal="center" vertical="center" wrapText="1"/>
    </xf>
    <xf numFmtId="0" fontId="8" fillId="26" borderId="76" xfId="0" applyFont="1" applyFill="1" applyBorder="1" applyAlignment="1">
      <alignment horizontal="left" vertical="center"/>
    </xf>
    <xf numFmtId="164" fontId="8" fillId="26" borderId="77" xfId="0" applyNumberFormat="1" applyFont="1" applyFill="1" applyBorder="1" applyAlignment="1">
      <alignment horizontal="center" vertical="center"/>
    </xf>
    <xf numFmtId="164" fontId="8" fillId="26" borderId="78" xfId="0" applyNumberFormat="1" applyFont="1" applyFill="1" applyBorder="1" applyAlignment="1">
      <alignment horizontal="center" vertical="center"/>
    </xf>
    <xf numFmtId="164" fontId="8" fillId="26" borderId="79" xfId="0" applyNumberFormat="1" applyFont="1" applyFill="1" applyBorder="1" applyAlignment="1">
      <alignment horizontal="center" vertical="center"/>
    </xf>
    <xf numFmtId="0" fontId="8" fillId="26" borderId="80" xfId="0" applyFont="1" applyFill="1" applyBorder="1" applyAlignment="1">
      <alignment horizontal="left"/>
    </xf>
    <xf numFmtId="164" fontId="8" fillId="26" borderId="80" xfId="0" applyNumberFormat="1" applyFont="1" applyFill="1" applyBorder="1" applyAlignment="1">
      <alignment horizontal="center"/>
    </xf>
    <xf numFmtId="0" fontId="6" fillId="26" borderId="80" xfId="0" applyFont="1" applyFill="1" applyBorder="1" applyAlignment="1">
      <alignment horizontal="left"/>
    </xf>
    <xf numFmtId="164" fontId="6" fillId="26" borderId="80" xfId="0" applyNumberFormat="1" applyFont="1" applyFill="1" applyBorder="1" applyAlignment="1">
      <alignment horizontal="center"/>
    </xf>
    <xf numFmtId="0" fontId="5" fillId="26" borderId="80" xfId="0" applyFont="1" applyFill="1" applyBorder="1" applyAlignment="1">
      <alignment horizontal="left"/>
    </xf>
    <xf numFmtId="0" fontId="3" fillId="26" borderId="80" xfId="0" applyFont="1" applyFill="1" applyBorder="1" applyAlignment="1">
      <alignment horizontal="left"/>
    </xf>
    <xf numFmtId="164" fontId="3" fillId="26" borderId="80" xfId="0" applyNumberFormat="1" applyFont="1" applyFill="1" applyBorder="1" applyAlignment="1">
      <alignment horizontal="center"/>
    </xf>
    <xf numFmtId="0" fontId="4" fillId="26" borderId="80" xfId="0" applyFont="1" applyFill="1" applyBorder="1" applyAlignment="1">
      <alignment horizontal="left"/>
    </xf>
    <xf numFmtId="0" fontId="3" fillId="26" borderId="81" xfId="0" applyFont="1" applyFill="1" applyBorder="1" applyAlignment="1">
      <alignment horizontal="left"/>
    </xf>
    <xf numFmtId="0" fontId="4" fillId="27" borderId="80" xfId="0" applyFont="1" applyFill="1" applyBorder="1" applyAlignment="1">
      <alignment horizontal="left"/>
    </xf>
    <xf numFmtId="0" fontId="4" fillId="26" borderId="71" xfId="0" applyFont="1" applyFill="1" applyBorder="1" applyAlignment="1">
      <alignment horizontal="left"/>
    </xf>
    <xf numFmtId="14" fontId="13" fillId="0" borderId="0" xfId="0" applyNumberFormat="1" applyFont="1" applyFill="1"/>
    <xf numFmtId="0" fontId="1" fillId="26" borderId="82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 wrapText="1"/>
    </xf>
    <xf numFmtId="164" fontId="3" fillId="0" borderId="84" xfId="0" applyNumberFormat="1" applyFont="1" applyFill="1" applyBorder="1" applyAlignment="1">
      <alignment horizontal="center" vertical="center"/>
    </xf>
    <xf numFmtId="0" fontId="4" fillId="0" borderId="85" xfId="0" applyFont="1" applyFill="1" applyBorder="1"/>
    <xf numFmtId="164" fontId="6" fillId="27" borderId="80" xfId="0" applyNumberFormat="1" applyFont="1" applyFill="1" applyBorder="1" applyAlignment="1">
      <alignment horizontal="center"/>
    </xf>
    <xf numFmtId="164" fontId="6" fillId="28" borderId="8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6" borderId="82" xfId="0" applyFont="1" applyFill="1" applyBorder="1" applyAlignment="1">
      <alignment horizontal="center" vertical="center" wrapText="1"/>
    </xf>
    <xf numFmtId="164" fontId="8" fillId="26" borderId="48" xfId="0" applyNumberFormat="1" applyFont="1" applyFill="1" applyBorder="1" applyAlignment="1">
      <alignment horizontal="center"/>
    </xf>
    <xf numFmtId="164" fontId="3" fillId="26" borderId="48" xfId="0" applyNumberFormat="1" applyFont="1" applyFill="1" applyBorder="1" applyAlignment="1">
      <alignment horizontal="center"/>
    </xf>
    <xf numFmtId="164" fontId="3" fillId="0" borderId="86" xfId="0" applyNumberFormat="1" applyFont="1" applyFill="1" applyBorder="1" applyAlignment="1">
      <alignment horizontal="center"/>
    </xf>
    <xf numFmtId="164" fontId="3" fillId="26" borderId="90" xfId="0" applyNumberFormat="1" applyFont="1" applyFill="1" applyBorder="1" applyAlignment="1">
      <alignment horizontal="center"/>
    </xf>
    <xf numFmtId="164" fontId="6" fillId="26" borderId="91" xfId="0" applyNumberFormat="1" applyFont="1" applyFill="1" applyBorder="1" applyAlignment="1">
      <alignment horizontal="center"/>
    </xf>
    <xf numFmtId="164" fontId="8" fillId="26" borderId="90" xfId="0" applyNumberFormat="1" applyFont="1" applyFill="1" applyBorder="1" applyAlignment="1">
      <alignment horizontal="center"/>
    </xf>
    <xf numFmtId="164" fontId="8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>
      <alignment horizontal="center"/>
    </xf>
    <xf numFmtId="164" fontId="8" fillId="26" borderId="93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>
      <alignment horizontal="center" vertical="center"/>
    </xf>
    <xf numFmtId="164" fontId="8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>
      <alignment horizontal="center"/>
    </xf>
    <xf numFmtId="164" fontId="6" fillId="26" borderId="95" xfId="0" applyNumberFormat="1" applyFont="1" applyFill="1" applyBorder="1" applyAlignment="1">
      <alignment horizontal="center"/>
    </xf>
    <xf numFmtId="164" fontId="6" fillId="26" borderId="90" xfId="0" applyNumberFormat="1" applyFont="1" applyFill="1" applyBorder="1" applyAlignment="1">
      <alignment horizontal="center"/>
    </xf>
    <xf numFmtId="164" fontId="6" fillId="26" borderId="2" xfId="0" applyNumberFormat="1" applyFont="1" applyFill="1" applyBorder="1" applyAlignment="1">
      <alignment horizontal="center"/>
    </xf>
    <xf numFmtId="164" fontId="3" fillId="26" borderId="2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 applyProtection="1">
      <alignment horizontal="center"/>
      <protection locked="0"/>
    </xf>
    <xf numFmtId="164" fontId="4" fillId="26" borderId="84" xfId="0" applyNumberFormat="1" applyFont="1" applyFill="1" applyBorder="1" applyAlignment="1" applyProtection="1">
      <alignment horizontal="center"/>
      <protection locked="0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164" fontId="3" fillId="26" borderId="84" xfId="0" applyNumberFormat="1" applyFont="1" applyFill="1" applyBorder="1" applyAlignment="1" applyProtection="1">
      <alignment horizontal="center"/>
      <protection locked="0"/>
    </xf>
    <xf numFmtId="164" fontId="4" fillId="26" borderId="92" xfId="0" applyNumberFormat="1" applyFont="1" applyFill="1" applyBorder="1" applyAlignment="1" applyProtection="1">
      <alignment horizontal="center"/>
      <protection locked="0"/>
    </xf>
    <xf numFmtId="164" fontId="8" fillId="26" borderId="84" xfId="0" applyNumberFormat="1" applyFont="1" applyFill="1" applyBorder="1" applyAlignment="1" applyProtection="1">
      <alignment horizontal="center"/>
      <protection locked="0"/>
    </xf>
    <xf numFmtId="164" fontId="6" fillId="26" borderId="84" xfId="0" applyNumberFormat="1" applyFont="1" applyFill="1" applyBorder="1" applyAlignment="1" applyProtection="1">
      <alignment horizontal="center"/>
      <protection locked="0"/>
    </xf>
    <xf numFmtId="164" fontId="5" fillId="26" borderId="84" xfId="0" applyNumberFormat="1" applyFont="1" applyFill="1" applyBorder="1" applyAlignment="1">
      <alignment horizontal="center"/>
    </xf>
    <xf numFmtId="164" fontId="3" fillId="26" borderId="84" xfId="0" applyNumberFormat="1" applyFont="1" applyFill="1" applyBorder="1" applyAlignment="1" applyProtection="1">
      <alignment horizontal="center" vertical="center"/>
      <protection locked="0"/>
    </xf>
    <xf numFmtId="164" fontId="6" fillId="26" borderId="54" xfId="0" applyNumberFormat="1" applyFont="1" applyFill="1" applyBorder="1" applyAlignment="1" applyProtection="1">
      <alignment horizontal="center"/>
      <protection locked="0"/>
    </xf>
    <xf numFmtId="164" fontId="6" fillId="26" borderId="97" xfId="0" applyNumberFormat="1" applyFont="1" applyFill="1" applyBorder="1" applyAlignment="1" applyProtection="1">
      <alignment horizontal="center"/>
      <protection locked="0"/>
    </xf>
    <xf numFmtId="164" fontId="8" fillId="26" borderId="97" xfId="0" applyNumberFormat="1" applyFont="1" applyFill="1" applyBorder="1" applyAlignment="1" applyProtection="1">
      <alignment horizontal="center"/>
      <protection locked="0"/>
    </xf>
    <xf numFmtId="164" fontId="4" fillId="26" borderId="98" xfId="0" applyNumberFormat="1" applyFont="1" applyFill="1" applyBorder="1" applyAlignment="1" applyProtection="1">
      <alignment horizontal="center"/>
      <protection locked="0"/>
    </xf>
    <xf numFmtId="164" fontId="4" fillId="26" borderId="54" xfId="0" applyNumberFormat="1" applyFont="1" applyFill="1" applyBorder="1" applyAlignment="1" applyProtection="1">
      <alignment horizontal="center"/>
      <protection locked="0"/>
    </xf>
    <xf numFmtId="164" fontId="8" fillId="26" borderId="99" xfId="0" applyNumberFormat="1" applyFont="1" applyFill="1" applyBorder="1" applyAlignment="1" applyProtection="1">
      <alignment horizontal="center"/>
      <protection locked="0"/>
    </xf>
    <xf numFmtId="164" fontId="4" fillId="26" borderId="100" xfId="0" applyNumberFormat="1" applyFont="1" applyFill="1" applyBorder="1" applyAlignment="1" applyProtection="1">
      <alignment horizontal="center"/>
      <protection locked="0"/>
    </xf>
    <xf numFmtId="164" fontId="8" fillId="26" borderId="101" xfId="0" applyNumberFormat="1" applyFont="1" applyFill="1" applyBorder="1" applyAlignment="1">
      <alignment horizontal="center" vertical="center"/>
    </xf>
    <xf numFmtId="164" fontId="8" fillId="26" borderId="102" xfId="0" applyNumberFormat="1" applyFont="1" applyFill="1" applyBorder="1" applyAlignment="1">
      <alignment horizontal="center"/>
    </xf>
    <xf numFmtId="164" fontId="6" fillId="26" borderId="102" xfId="0" applyNumberFormat="1" applyFont="1" applyFill="1" applyBorder="1" applyAlignment="1">
      <alignment horizontal="center"/>
    </xf>
    <xf numFmtId="164" fontId="3" fillId="26" borderId="102" xfId="0" applyNumberFormat="1" applyFont="1" applyFill="1" applyBorder="1" applyAlignment="1">
      <alignment horizontal="center"/>
    </xf>
    <xf numFmtId="164" fontId="6" fillId="26" borderId="103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>
      <alignment horizontal="center"/>
    </xf>
    <xf numFmtId="164" fontId="6" fillId="26" borderId="57" xfId="0" applyNumberFormat="1" applyFont="1" applyFill="1" applyBorder="1" applyAlignment="1" applyProtection="1">
      <alignment horizontal="center"/>
      <protection locked="0"/>
    </xf>
    <xf numFmtId="164" fontId="4" fillId="26" borderId="58" xfId="0" applyNumberFormat="1" applyFont="1" applyFill="1" applyBorder="1" applyAlignment="1" applyProtection="1">
      <alignment horizontal="center"/>
      <protection locked="0"/>
    </xf>
    <xf numFmtId="164" fontId="6" fillId="26" borderId="7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center"/>
    </xf>
    <xf numFmtId="164" fontId="42" fillId="0" borderId="84" xfId="0" applyNumberFormat="1" applyFont="1" applyFill="1" applyBorder="1" applyAlignment="1">
      <alignment horizontal="center"/>
    </xf>
    <xf numFmtId="164" fontId="4" fillId="0" borderId="9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0" fontId="8" fillId="26" borderId="81" xfId="0" applyFont="1" applyFill="1" applyBorder="1" applyAlignment="1">
      <alignment horizontal="left" vertical="center"/>
    </xf>
    <xf numFmtId="164" fontId="8" fillId="26" borderId="81" xfId="0" applyNumberFormat="1" applyFont="1" applyFill="1" applyBorder="1" applyAlignment="1">
      <alignment horizontal="center" vertical="center"/>
    </xf>
    <xf numFmtId="164" fontId="8" fillId="26" borderId="105" xfId="0" applyNumberFormat="1" applyFont="1" applyFill="1" applyBorder="1" applyAlignment="1">
      <alignment horizontal="center" vertical="center"/>
    </xf>
    <xf numFmtId="164" fontId="8" fillId="26" borderId="87" xfId="0" applyNumberFormat="1" applyFont="1" applyFill="1" applyBorder="1" applyAlignment="1">
      <alignment horizontal="center" vertical="center"/>
    </xf>
    <xf numFmtId="164" fontId="8" fillId="26" borderId="106" xfId="0" applyNumberFormat="1" applyFont="1" applyFill="1" applyBorder="1" applyAlignment="1">
      <alignment horizontal="center"/>
    </xf>
    <xf numFmtId="164" fontId="8" fillId="0" borderId="10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>
      <alignment horizontal="center"/>
    </xf>
    <xf numFmtId="164" fontId="8" fillId="0" borderId="108" xfId="0" applyNumberFormat="1" applyFont="1" applyFill="1" applyBorder="1" applyAlignment="1" applyProtection="1">
      <alignment horizontal="center"/>
      <protection locked="0"/>
    </xf>
    <xf numFmtId="164" fontId="3" fillId="0" borderId="88" xfId="0" applyNumberFormat="1" applyFont="1" applyFill="1" applyBorder="1" applyAlignment="1">
      <alignment horizontal="center"/>
    </xf>
    <xf numFmtId="164" fontId="3" fillId="0" borderId="87" xfId="0" applyNumberFormat="1" applyFont="1" applyFill="1" applyBorder="1" applyAlignment="1">
      <alignment horizontal="center"/>
    </xf>
    <xf numFmtId="164" fontId="3" fillId="0" borderId="107" xfId="0" applyNumberFormat="1" applyFont="1" applyFill="1" applyBorder="1" applyAlignment="1">
      <alignment horizontal="center"/>
    </xf>
    <xf numFmtId="164" fontId="8" fillId="26" borderId="109" xfId="0" applyNumberFormat="1" applyFont="1" applyFill="1" applyBorder="1" applyAlignment="1">
      <alignment horizontal="center" vertical="center"/>
    </xf>
    <xf numFmtId="164" fontId="8" fillId="26" borderId="32" xfId="0" applyNumberFormat="1" applyFont="1" applyFill="1" applyBorder="1" applyAlignment="1">
      <alignment horizontal="center" vertical="center"/>
    </xf>
    <xf numFmtId="164" fontId="8" fillId="0" borderId="110" xfId="0" applyNumberFormat="1" applyFont="1" applyFill="1" applyBorder="1" applyAlignment="1">
      <alignment horizontal="center"/>
    </xf>
    <xf numFmtId="0" fontId="1" fillId="26" borderId="1" xfId="0" applyFont="1" applyFill="1" applyBorder="1" applyAlignment="1">
      <alignment horizontal="center" vertical="center" wrapText="1"/>
    </xf>
    <xf numFmtId="0" fontId="1" fillId="26" borderId="119" xfId="0" applyFont="1" applyFill="1" applyBorder="1" applyAlignment="1">
      <alignment horizontal="center" vertical="center" wrapText="1"/>
    </xf>
    <xf numFmtId="0" fontId="1" fillId="26" borderId="120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" fillId="26" borderId="121" xfId="0" applyFont="1" applyFill="1" applyBorder="1" applyAlignment="1">
      <alignment horizontal="center" vertical="center" wrapText="1"/>
    </xf>
    <xf numFmtId="164" fontId="3" fillId="0" borderId="87" xfId="0" applyNumberFormat="1" applyFont="1" applyFill="1" applyBorder="1" applyAlignment="1">
      <alignment horizontal="center" vertical="center"/>
    </xf>
    <xf numFmtId="164" fontId="4" fillId="26" borderId="2" xfId="0" applyNumberFormat="1" applyFont="1" applyFill="1" applyBorder="1" applyAlignment="1">
      <alignment horizontal="center"/>
    </xf>
    <xf numFmtId="164" fontId="4" fillId="26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164" fontId="3" fillId="26" borderId="105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>
      <alignment horizontal="center"/>
    </xf>
    <xf numFmtId="164" fontId="4" fillId="26" borderId="66" xfId="0" applyNumberFormat="1" applyFont="1" applyFill="1" applyBorder="1" applyAlignment="1" applyProtection="1">
      <alignment horizontal="center"/>
      <protection locked="0"/>
    </xf>
    <xf numFmtId="164" fontId="8" fillId="0" borderId="125" xfId="0" applyNumberFormat="1" applyFont="1" applyFill="1" applyBorder="1" applyAlignment="1" applyProtection="1">
      <alignment horizontal="center"/>
      <protection locked="0"/>
    </xf>
    <xf numFmtId="164" fontId="8" fillId="0" borderId="126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>
      <alignment horizontal="center"/>
    </xf>
    <xf numFmtId="164" fontId="3" fillId="0" borderId="126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>
      <alignment horizontal="center"/>
    </xf>
    <xf numFmtId="164" fontId="4" fillId="26" borderId="95" xfId="0" applyNumberFormat="1" applyFont="1" applyFill="1" applyBorder="1" applyAlignment="1">
      <alignment horizontal="center"/>
    </xf>
    <xf numFmtId="164" fontId="8" fillId="26" borderId="94" xfId="0" applyNumberFormat="1" applyFont="1" applyFill="1" applyBorder="1" applyAlignment="1" applyProtection="1">
      <alignment horizontal="center"/>
      <protection locked="0"/>
    </xf>
    <xf numFmtId="164" fontId="8" fillId="26" borderId="91" xfId="0" applyNumberFormat="1" applyFont="1" applyFill="1" applyBorder="1" applyAlignment="1" applyProtection="1">
      <alignment horizontal="center"/>
      <protection locked="0"/>
    </xf>
    <xf numFmtId="164" fontId="4" fillId="26" borderId="91" xfId="0" applyNumberFormat="1" applyFont="1" applyFill="1" applyBorder="1" applyAlignment="1" applyProtection="1">
      <alignment horizontal="center"/>
      <protection locked="0"/>
    </xf>
    <xf numFmtId="164" fontId="6" fillId="26" borderId="91" xfId="0" applyNumberFormat="1" applyFont="1" applyFill="1" applyBorder="1" applyAlignment="1" applyProtection="1">
      <alignment horizontal="center"/>
      <protection locked="0"/>
    </xf>
    <xf numFmtId="164" fontId="5" fillId="26" borderId="91" xfId="0" applyNumberFormat="1" applyFont="1" applyFill="1" applyBorder="1" applyAlignment="1">
      <alignment horizontal="center"/>
    </xf>
    <xf numFmtId="164" fontId="3" fillId="26" borderId="91" xfId="0" applyNumberFormat="1" applyFont="1" applyFill="1" applyBorder="1" applyAlignment="1" applyProtection="1">
      <alignment horizontal="center" vertical="center"/>
      <protection locked="0"/>
    </xf>
    <xf numFmtId="164" fontId="6" fillId="26" borderId="127" xfId="0" applyNumberFormat="1" applyFont="1" applyFill="1" applyBorder="1" applyAlignment="1" applyProtection="1">
      <alignment horizontal="center"/>
      <protection locked="0"/>
    </xf>
    <xf numFmtId="164" fontId="3" fillId="26" borderId="12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 applyProtection="1">
      <alignment horizontal="center"/>
      <protection locked="0"/>
    </xf>
    <xf numFmtId="164" fontId="8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5" xfId="0" applyNumberFormat="1" applyFont="1" applyFill="1" applyBorder="1" applyAlignment="1" applyProtection="1">
      <alignment horizontal="center"/>
      <protection locked="0"/>
    </xf>
    <xf numFmtId="164" fontId="8" fillId="0" borderId="52" xfId="0" applyNumberFormat="1" applyFont="1" applyFill="1" applyBorder="1" applyAlignment="1" applyProtection="1">
      <alignment horizontal="center"/>
      <protection locked="0"/>
    </xf>
    <xf numFmtId="164" fontId="3" fillId="0" borderId="126" xfId="0" applyNumberFormat="1" applyFont="1" applyFill="1" applyBorder="1" applyAlignment="1" applyProtection="1">
      <alignment horizontal="center" vertical="center"/>
      <protection locked="0"/>
    </xf>
    <xf numFmtId="164" fontId="3" fillId="26" borderId="96" xfId="0" applyNumberFormat="1" applyFont="1" applyFill="1" applyBorder="1" applyAlignment="1">
      <alignment horizontal="center"/>
    </xf>
    <xf numFmtId="164" fontId="3" fillId="26" borderId="94" xfId="0" applyNumberFormat="1" applyFont="1" applyFill="1" applyBorder="1" applyAlignment="1">
      <alignment horizontal="center"/>
    </xf>
    <xf numFmtId="164" fontId="8" fillId="26" borderId="125" xfId="0" applyNumberFormat="1" applyFont="1" applyFill="1" applyBorder="1" applyAlignment="1">
      <alignment horizontal="center"/>
    </xf>
    <xf numFmtId="164" fontId="8" fillId="26" borderId="126" xfId="0" applyNumberFormat="1" applyFont="1" applyFill="1" applyBorder="1" applyAlignment="1">
      <alignment horizontal="center"/>
    </xf>
    <xf numFmtId="164" fontId="4" fillId="26" borderId="127" xfId="0" applyNumberFormat="1" applyFont="1" applyFill="1" applyBorder="1" applyAlignment="1">
      <alignment horizontal="center"/>
    </xf>
    <xf numFmtId="164" fontId="6" fillId="26" borderId="96" xfId="0" applyNumberFormat="1" applyFont="1" applyFill="1" applyBorder="1" applyAlignment="1" applyProtection="1">
      <alignment horizontal="center"/>
      <protection locked="0"/>
    </xf>
    <xf numFmtId="164" fontId="4" fillId="26" borderId="96" xfId="0" applyNumberFormat="1" applyFont="1" applyFill="1" applyBorder="1" applyAlignment="1">
      <alignment horizontal="center"/>
    </xf>
    <xf numFmtId="0" fontId="1" fillId="26" borderId="113" xfId="0" applyFont="1" applyFill="1" applyBorder="1" applyAlignment="1">
      <alignment horizontal="center" vertical="center" wrapText="1"/>
    </xf>
    <xf numFmtId="164" fontId="6" fillId="26" borderId="12" xfId="0" applyNumberFormat="1" applyFont="1" applyFill="1" applyBorder="1" applyAlignment="1" applyProtection="1">
      <alignment horizontal="center"/>
      <protection locked="0"/>
    </xf>
    <xf numFmtId="164" fontId="3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 applyProtection="1">
      <alignment horizontal="center"/>
      <protection locked="0"/>
    </xf>
    <xf numFmtId="164" fontId="4" fillId="26" borderId="12" xfId="0" applyNumberFormat="1" applyFont="1" applyFill="1" applyBorder="1" applyAlignment="1">
      <alignment horizontal="center"/>
    </xf>
    <xf numFmtId="164" fontId="8" fillId="26" borderId="12" xfId="0" applyNumberFormat="1" applyFont="1" applyFill="1" applyBorder="1" applyAlignment="1">
      <alignment horizontal="center"/>
    </xf>
    <xf numFmtId="164" fontId="3" fillId="26" borderId="127" xfId="0" applyNumberFormat="1" applyFont="1" applyFill="1" applyBorder="1" applyAlignment="1" applyProtection="1">
      <alignment horizontal="center" vertical="center"/>
      <protection locked="0"/>
    </xf>
    <xf numFmtId="0" fontId="1" fillId="26" borderId="128" xfId="0" applyFont="1" applyFill="1" applyBorder="1" applyAlignment="1">
      <alignment horizontal="center" vertical="center" wrapText="1"/>
    </xf>
    <xf numFmtId="0" fontId="1" fillId="3" borderId="113" xfId="0" applyFont="1" applyFill="1" applyBorder="1" applyAlignment="1">
      <alignment horizontal="center" vertical="center" wrapText="1"/>
    </xf>
    <xf numFmtId="164" fontId="6" fillId="26" borderId="2" xfId="0" applyNumberFormat="1" applyFont="1" applyFill="1" applyBorder="1" applyAlignment="1" applyProtection="1">
      <alignment horizontal="center"/>
      <protection locked="0"/>
    </xf>
    <xf numFmtId="164" fontId="3" fillId="26" borderId="2" xfId="0" applyNumberFormat="1" applyFont="1" applyFill="1" applyBorder="1" applyAlignment="1" applyProtection="1">
      <alignment horizontal="center" vertical="center"/>
      <protection locked="0"/>
    </xf>
    <xf numFmtId="164" fontId="3" fillId="26" borderId="2" xfId="0" applyNumberFormat="1" applyFont="1" applyFill="1" applyBorder="1" applyAlignment="1" applyProtection="1">
      <alignment horizontal="center"/>
      <protection locked="0"/>
    </xf>
    <xf numFmtId="164" fontId="4" fillId="26" borderId="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8" fillId="26" borderId="2" xfId="0" applyNumberFormat="1" applyFont="1" applyFill="1" applyBorder="1" applyAlignment="1" applyProtection="1">
      <alignment horizontal="center"/>
      <protection locked="0"/>
    </xf>
    <xf numFmtId="164" fontId="5" fillId="26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6" borderId="89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26" borderId="129" xfId="0" applyFont="1" applyFill="1" applyBorder="1" applyAlignment="1">
      <alignment horizontal="center" vertical="center" wrapText="1"/>
    </xf>
    <xf numFmtId="164" fontId="4" fillId="26" borderId="7" xfId="0" applyNumberFormat="1" applyFont="1" applyFill="1" applyBorder="1" applyAlignment="1" applyProtection="1">
      <alignment horizontal="center"/>
      <protection locked="0"/>
    </xf>
    <xf numFmtId="164" fontId="8" fillId="0" borderId="87" xfId="0" applyNumberFormat="1" applyFont="1" applyFill="1" applyBorder="1" applyAlignment="1" applyProtection="1">
      <alignment horizontal="center"/>
      <protection locked="0"/>
    </xf>
    <xf numFmtId="164" fontId="8" fillId="26" borderId="87" xfId="0" applyNumberFormat="1" applyFont="1" applyFill="1" applyBorder="1" applyAlignment="1" applyProtection="1">
      <alignment horizontal="center"/>
      <protection locked="0"/>
    </xf>
    <xf numFmtId="164" fontId="3" fillId="26" borderId="91" xfId="0" applyNumberFormat="1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132" xfId="0" applyNumberFormat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1" fillId="26" borderId="73" xfId="0" applyFont="1" applyFill="1" applyBorder="1" applyAlignment="1">
      <alignment horizontal="center" vertical="center" wrapText="1"/>
    </xf>
    <xf numFmtId="0" fontId="1" fillId="26" borderId="74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 wrapText="1"/>
    </xf>
    <xf numFmtId="0" fontId="1" fillId="26" borderId="49" xfId="0" applyFont="1" applyFill="1" applyBorder="1" applyAlignment="1">
      <alignment horizontal="center" vertical="center" wrapText="1"/>
    </xf>
    <xf numFmtId="0" fontId="1" fillId="26" borderId="50" xfId="0" applyFont="1" applyFill="1" applyBorder="1" applyAlignment="1">
      <alignment horizontal="center" vertical="center"/>
    </xf>
    <xf numFmtId="0" fontId="1" fillId="26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26" borderId="104" xfId="0" applyFont="1" applyFill="1" applyBorder="1" applyAlignment="1">
      <alignment horizontal="center" vertical="center" wrapText="1"/>
    </xf>
    <xf numFmtId="0" fontId="1" fillId="26" borderId="89" xfId="0" applyFont="1" applyFill="1" applyBorder="1" applyAlignment="1">
      <alignment horizontal="center" vertical="center" wrapText="1"/>
    </xf>
    <xf numFmtId="0" fontId="1" fillId="26" borderId="123" xfId="0" applyFont="1" applyFill="1" applyBorder="1" applyAlignment="1">
      <alignment horizontal="center" vertical="center" wrapText="1"/>
    </xf>
    <xf numFmtId="0" fontId="1" fillId="26" borderId="122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1" fillId="0" borderId="122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 wrapText="1"/>
    </xf>
    <xf numFmtId="0" fontId="1" fillId="26" borderId="111" xfId="0" applyFont="1" applyFill="1" applyBorder="1" applyAlignment="1">
      <alignment horizontal="center" vertical="center" wrapText="1"/>
    </xf>
    <xf numFmtId="0" fontId="1" fillId="26" borderId="115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26" borderId="118" xfId="0" applyFont="1" applyFill="1" applyBorder="1" applyAlignment="1">
      <alignment horizontal="center" vertical="center" wrapText="1"/>
    </xf>
    <xf numFmtId="0" fontId="1" fillId="26" borderId="117" xfId="0" applyFont="1" applyFill="1" applyBorder="1" applyAlignment="1">
      <alignment horizontal="center" vertical="center"/>
    </xf>
    <xf numFmtId="0" fontId="1" fillId="26" borderId="112" xfId="0" applyFont="1" applyFill="1" applyBorder="1" applyAlignment="1">
      <alignment horizontal="center" vertical="center"/>
    </xf>
    <xf numFmtId="0" fontId="1" fillId="26" borderId="130" xfId="0" applyFont="1" applyFill="1" applyBorder="1" applyAlignment="1">
      <alignment horizontal="center" vertical="center" wrapText="1"/>
    </xf>
    <xf numFmtId="0" fontId="1" fillId="26" borderId="114" xfId="0" applyFont="1" applyFill="1" applyBorder="1" applyAlignment="1">
      <alignment horizontal="center" vertical="center" wrapText="1"/>
    </xf>
    <xf numFmtId="0" fontId="1" fillId="26" borderId="1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" fillId="26" borderId="83" xfId="0" applyFont="1" applyFill="1" applyBorder="1" applyAlignment="1">
      <alignment horizontal="center" vertical="center" wrapText="1"/>
    </xf>
    <xf numFmtId="0" fontId="1" fillId="26" borderId="6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/>
    </xf>
  </cellXfs>
  <cellStyles count="6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2 2" xfId="38"/>
    <cellStyle name="Обычный 2 3" xfId="39"/>
    <cellStyle name="Обычный 2 4" xfId="40"/>
    <cellStyle name="Обычный 2 5" xfId="37"/>
    <cellStyle name="Обычный 3" xfId="41"/>
    <cellStyle name="Обычный 3 2" xfId="42"/>
    <cellStyle name="Обычный 3 3" xfId="43"/>
    <cellStyle name="Обычный 4" xfId="44"/>
    <cellStyle name="Обычный 4 2" xfId="45"/>
    <cellStyle name="Обычный 4 2 2" xfId="46"/>
    <cellStyle name="Обычный 4 3" xfId="47"/>
    <cellStyle name="Обычный 4 4" xfId="48"/>
    <cellStyle name="Обычный 5" xfId="49"/>
    <cellStyle name="Обычный 6" xfId="50"/>
    <cellStyle name="Обычный 7" xfId="51"/>
    <cellStyle name="Обычный 8" xfId="62"/>
    <cellStyle name="Обычный 9" xfId="63"/>
    <cellStyle name="Плохой 2" xfId="52"/>
    <cellStyle name="Пояснение 2" xfId="53"/>
    <cellStyle name="Примечание 2" xfId="54"/>
    <cellStyle name="Процентный 2" xfId="55"/>
    <cellStyle name="Процентный 3" xfId="56"/>
    <cellStyle name="Процентный 4" xfId="57"/>
    <cellStyle name="Связанная ячейка 2" xfId="58"/>
    <cellStyle name="Текст предупреждения 2" xfId="59"/>
    <cellStyle name="Финансовый 2" xfId="60"/>
    <cellStyle name="Хороший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D361C2F-641C-4317-B8BB-34CFCEFF6367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17689</xdr:rowOff>
    </xdr:to>
    <xdr:sp macro="" textlink="">
      <xdr:nvSpPr>
        <xdr:cNvPr id="6414470" name="Text Box 1">
          <a:extLst>
            <a:ext uri="{FF2B5EF4-FFF2-40B4-BE49-F238E27FC236}">
              <a16:creationId xmlns:a16="http://schemas.microsoft.com/office/drawing/2014/main" xmlns="" id="{00000000-0008-0000-0900-000086E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3444" name="Text Box 1">
          <a:extLst>
            <a:ext uri="{FF2B5EF4-FFF2-40B4-BE49-F238E27FC236}">
              <a16:creationId xmlns:a16="http://schemas.microsoft.com/office/drawing/2014/main" xmlns="" id="{00000000-0008-0000-0A00-000084D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5494" name="Text Box 1">
          <a:extLst>
            <a:ext uri="{FF2B5EF4-FFF2-40B4-BE49-F238E27FC236}">
              <a16:creationId xmlns:a16="http://schemas.microsoft.com/office/drawing/2014/main" xmlns="" id="{00000000-0008-0000-0B00-000086E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6523" name="Text Box 1">
          <a:extLst>
            <a:ext uri="{FF2B5EF4-FFF2-40B4-BE49-F238E27FC236}">
              <a16:creationId xmlns:a16="http://schemas.microsoft.com/office/drawing/2014/main" xmlns="" id="{00000000-0008-0000-0C00-00008BE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0</xdr:rowOff>
    </xdr:to>
    <xdr:sp macro="" textlink="">
      <xdr:nvSpPr>
        <xdr:cNvPr id="6417540" name="Text Box 1">
          <a:extLst>
            <a:ext uri="{FF2B5EF4-FFF2-40B4-BE49-F238E27FC236}">
              <a16:creationId xmlns:a16="http://schemas.microsoft.com/office/drawing/2014/main" xmlns="" id="{00000000-0008-0000-0D00-000084E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104775</xdr:colOff>
      <xdr:row>2</xdr:row>
      <xdr:rowOff>9525</xdr:rowOff>
    </xdr:to>
    <xdr:sp macro="" textlink="">
      <xdr:nvSpPr>
        <xdr:cNvPr id="6418526" name="Text Box 1">
          <a:extLst>
            <a:ext uri="{FF2B5EF4-FFF2-40B4-BE49-F238E27FC236}">
              <a16:creationId xmlns:a16="http://schemas.microsoft.com/office/drawing/2014/main" xmlns="" id="{00000000-0008-0000-0E00-00005EF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5266" name="Text Box 1">
          <a:extLst>
            <a:ext uri="{FF2B5EF4-FFF2-40B4-BE49-F238E27FC236}">
              <a16:creationId xmlns:a16="http://schemas.microsoft.com/office/drawing/2014/main" xmlns="" id="{00000000-0008-0000-0100-000092B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6278" name="Text Box 1">
          <a:extLst>
            <a:ext uri="{FF2B5EF4-FFF2-40B4-BE49-F238E27FC236}">
              <a16:creationId xmlns:a16="http://schemas.microsoft.com/office/drawing/2014/main" xmlns="" id="{00000000-0008-0000-0200-000086C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7300" name="Text Box 1">
          <a:extLst>
            <a:ext uri="{FF2B5EF4-FFF2-40B4-BE49-F238E27FC236}">
              <a16:creationId xmlns:a16="http://schemas.microsoft.com/office/drawing/2014/main" xmlns="" id="{00000000-0008-0000-0300-000084C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8324" name="Text Box 1">
          <a:extLst>
            <a:ext uri="{FF2B5EF4-FFF2-40B4-BE49-F238E27FC236}">
              <a16:creationId xmlns:a16="http://schemas.microsoft.com/office/drawing/2014/main" xmlns="" id="{00000000-0008-0000-0400-000084C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09348" name="Text Box 1">
          <a:extLst>
            <a:ext uri="{FF2B5EF4-FFF2-40B4-BE49-F238E27FC236}">
              <a16:creationId xmlns:a16="http://schemas.microsoft.com/office/drawing/2014/main" xmlns="" id="{00000000-0008-0000-0500-000084CC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133350</xdr:rowOff>
    </xdr:to>
    <xdr:sp macro="" textlink="">
      <xdr:nvSpPr>
        <xdr:cNvPr id="6410372" name="Text Box 1">
          <a:extLst>
            <a:ext uri="{FF2B5EF4-FFF2-40B4-BE49-F238E27FC236}">
              <a16:creationId xmlns:a16="http://schemas.microsoft.com/office/drawing/2014/main" xmlns="" id="{00000000-0008-0000-0600-000084D0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1</xdr:row>
      <xdr:rowOff>19050</xdr:rowOff>
    </xdr:to>
    <xdr:sp macro="" textlink="">
      <xdr:nvSpPr>
        <xdr:cNvPr id="6411396" name="Text Box 1">
          <a:extLst>
            <a:ext uri="{FF2B5EF4-FFF2-40B4-BE49-F238E27FC236}">
              <a16:creationId xmlns:a16="http://schemas.microsoft.com/office/drawing/2014/main" xmlns="" id="{00000000-0008-0000-0700-000084D4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104775</xdr:colOff>
      <xdr:row>2</xdr:row>
      <xdr:rowOff>28575</xdr:rowOff>
    </xdr:to>
    <xdr:sp macro="" textlink="">
      <xdr:nvSpPr>
        <xdr:cNvPr id="6412420" name="Text Box 1">
          <a:extLst>
            <a:ext uri="{FF2B5EF4-FFF2-40B4-BE49-F238E27FC236}">
              <a16:creationId xmlns:a16="http://schemas.microsoft.com/office/drawing/2014/main" xmlns="" id="{00000000-0008-0000-0800-000084D861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U101"/>
  <sheetViews>
    <sheetView showGridLines="0" showZeros="0" tabSelected="1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B2" sqref="B2:O2"/>
    </sheetView>
  </sheetViews>
  <sheetFormatPr defaultColWidth="9.140625" defaultRowHeight="15" x14ac:dyDescent="0.2"/>
  <cols>
    <col min="1" max="1" width="9.5703125" style="68" hidden="1" customWidth="1"/>
    <col min="2" max="2" width="31.85546875" style="7" customWidth="1"/>
    <col min="3" max="3" width="16" style="7" customWidth="1"/>
    <col min="4" max="4" width="11" style="7" customWidth="1"/>
    <col min="5" max="5" width="11.85546875" style="7" customWidth="1"/>
    <col min="6" max="6" width="11" style="7" customWidth="1"/>
    <col min="7" max="7" width="11.42578125" style="7" customWidth="1"/>
    <col min="8" max="8" width="23.42578125" style="7" customWidth="1"/>
    <col min="9" max="9" width="11.5703125" style="7" customWidth="1"/>
    <col min="10" max="10" width="11.85546875" style="8" customWidth="1"/>
    <col min="11" max="11" width="11.5703125" style="7" customWidth="1"/>
    <col min="12" max="12" width="11.85546875" style="7" customWidth="1"/>
    <col min="13" max="13" width="9.5703125" style="7" customWidth="1"/>
    <col min="14" max="14" width="9.28515625" style="7" customWidth="1"/>
    <col min="15" max="15" width="11.140625" style="7" customWidth="1"/>
    <col min="16" max="16" width="16.85546875" style="115" customWidth="1"/>
    <col min="17" max="17" width="42.42578125" style="7" hidden="1" customWidth="1"/>
    <col min="18" max="18" width="18.85546875" style="7" bestFit="1" customWidth="1"/>
    <col min="19" max="20" width="9.140625" style="7"/>
    <col min="21" max="21" width="12.5703125" style="7" customWidth="1"/>
    <col min="22" max="16384" width="9.140625" style="7"/>
  </cols>
  <sheetData>
    <row r="1" spans="1:21" ht="16.5" x14ac:dyDescent="0.2">
      <c r="B1" s="357" t="s">
        <v>143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13" t="s">
        <v>112</v>
      </c>
      <c r="Q1" s="69"/>
      <c r="R1" s="177">
        <v>44092</v>
      </c>
    </row>
    <row r="2" spans="1:21" ht="18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3" t="s">
        <v>113</v>
      </c>
      <c r="Q2" s="69"/>
    </row>
    <row r="3" spans="1:21" s="8" customFormat="1" ht="28.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3"/>
      <c r="Q3" s="69"/>
    </row>
    <row r="4" spans="1:21" s="8" customFormat="1" ht="46.5" customHeight="1" x14ac:dyDescent="0.2">
      <c r="A4" s="68"/>
      <c r="B4" s="359"/>
      <c r="C4" s="366"/>
      <c r="D4" s="187" t="s">
        <v>166</v>
      </c>
      <c r="E4" s="225" t="s">
        <v>165</v>
      </c>
      <c r="F4" s="223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223" t="s">
        <v>163</v>
      </c>
      <c r="L4" s="223" t="s">
        <v>167</v>
      </c>
      <c r="M4" s="198" t="s">
        <v>166</v>
      </c>
      <c r="N4" s="223" t="s">
        <v>163</v>
      </c>
      <c r="O4" s="223" t="s">
        <v>167</v>
      </c>
      <c r="P4" s="115" t="s">
        <v>155</v>
      </c>
    </row>
    <row r="5" spans="1:21" s="12" customFormat="1" ht="15.75" x14ac:dyDescent="0.25">
      <c r="A5" s="100">
        <f>IF(OR(D5="",D5=0),"x",D5)</f>
        <v>45306.856557537569</v>
      </c>
      <c r="B5" s="199" t="s">
        <v>1</v>
      </c>
      <c r="C5" s="272">
        <v>47512.856463999997</v>
      </c>
      <c r="D5" s="200">
        <v>45306.856557537569</v>
      </c>
      <c r="E5" s="235">
        <f>IFERROR(D5/C5*100,0)</f>
        <v>95.357046343585154</v>
      </c>
      <c r="F5" s="234">
        <v>44103.491202719888</v>
      </c>
      <c r="G5" s="81">
        <f>IFERROR(D5-F5,"")</f>
        <v>1203.3653548176808</v>
      </c>
      <c r="H5" s="306">
        <v>129561.81433733336</v>
      </c>
      <c r="I5" s="235">
        <v>150971.33009424747</v>
      </c>
      <c r="J5" s="306">
        <f>IFERROR(I5/H5*100,"")</f>
        <v>116.52455692012099</v>
      </c>
      <c r="K5" s="234">
        <v>120793.26424780459</v>
      </c>
      <c r="L5" s="81">
        <f>IFERROR(I5-K5,"")</f>
        <v>30178.065846442885</v>
      </c>
      <c r="M5" s="202">
        <f>IFERROR(IF(D5&gt;0,I5/D5*10,""),"")</f>
        <v>33.321960860939669</v>
      </c>
      <c r="N5" s="72">
        <f>IFERROR(IF(F5&gt;0,K5/F5*10,""),"")</f>
        <v>27.388594633604697</v>
      </c>
      <c r="O5" s="139">
        <f>IFERROR(M5-N5,0)</f>
        <v>5.9333662273349717</v>
      </c>
      <c r="P5" s="116"/>
      <c r="Q5" s="13" t="s">
        <v>160</v>
      </c>
      <c r="R5" s="13"/>
    </row>
    <row r="6" spans="1:21" s="13" customFormat="1" ht="15.75" x14ac:dyDescent="0.25">
      <c r="A6" s="100">
        <f t="shared" ref="A6:A69" si="0">IF(OR(D6="",D6=0),"x",D6)</f>
        <v>7517.5913880232192</v>
      </c>
      <c r="B6" s="203" t="s">
        <v>2</v>
      </c>
      <c r="C6" s="204">
        <v>8571.7818060999998</v>
      </c>
      <c r="D6" s="194">
        <v>7517.5913880232192</v>
      </c>
      <c r="E6" s="236">
        <f>IFERROR(D6/C6*100,0)</f>
        <v>87.701618614153489</v>
      </c>
      <c r="F6" s="229">
        <v>7535.9352351500002</v>
      </c>
      <c r="G6" s="82">
        <f>IFERROR(D6-F6,"")</f>
        <v>-18.343847126780929</v>
      </c>
      <c r="H6" s="307">
        <v>33024.227000000006</v>
      </c>
      <c r="I6" s="236">
        <v>34294.435348334999</v>
      </c>
      <c r="J6" s="307">
        <f>IFERROR(I6/H6*100,"")</f>
        <v>103.84629244564904</v>
      </c>
      <c r="K6" s="229">
        <v>28290.330385585403</v>
      </c>
      <c r="L6" s="82">
        <f>IFERROR(I6-K6,"")</f>
        <v>6004.1049627495959</v>
      </c>
      <c r="M6" s="94">
        <f>IFERROR(IF(D6&gt;0,I6/D6*10,""),"")</f>
        <v>45.618913795942369</v>
      </c>
      <c r="N6" s="73">
        <f>IFERROR(IF(F6&gt;0,K6/F6*10,""),"")</f>
        <v>37.540569952924088</v>
      </c>
      <c r="O6" s="140">
        <f t="shared" ref="O6:O69" si="1">IFERROR(M6-N6,0)</f>
        <v>8.0783438430182812</v>
      </c>
      <c r="P6" s="116"/>
      <c r="Q6" s="13" t="s">
        <v>160</v>
      </c>
    </row>
    <row r="7" spans="1:21" s="1" customFormat="1" ht="15.75" x14ac:dyDescent="0.25">
      <c r="A7" s="100">
        <f t="shared" si="0"/>
        <v>621.06059388089989</v>
      </c>
      <c r="B7" s="205" t="s">
        <v>3</v>
      </c>
      <c r="C7" s="206">
        <v>718.74922819999995</v>
      </c>
      <c r="D7" s="195">
        <v>621.06059388089989</v>
      </c>
      <c r="E7" s="230">
        <f>IFERROR(D7/C7*100,0)</f>
        <v>86.408523239218411</v>
      </c>
      <c r="F7" s="230">
        <v>619.17609235999987</v>
      </c>
      <c r="G7" s="83">
        <f>IFERROR(D7-F7,"")</f>
        <v>1.8845015209000167</v>
      </c>
      <c r="H7" s="308">
        <v>3553.6000000000004</v>
      </c>
      <c r="I7" s="230">
        <v>3446.7528840587997</v>
      </c>
      <c r="J7" s="308">
        <f>IFERROR(I7/H7*100,"")</f>
        <v>96.993271163293542</v>
      </c>
      <c r="K7" s="131">
        <v>2931.1019463500002</v>
      </c>
      <c r="L7" s="83">
        <f>IFERROR(I7-K7,"")</f>
        <v>515.65093770879957</v>
      </c>
      <c r="M7" s="95">
        <f>IFERROR(IF(D7&gt;0,I7/D7*10,""),"")</f>
        <v>55.497851868537317</v>
      </c>
      <c r="N7" s="74">
        <f>IFERROR(IF(F7&gt;0,K7/F7*10,""),"")</f>
        <v>47.338745512250917</v>
      </c>
      <c r="O7" s="99">
        <f t="shared" si="1"/>
        <v>8.1591063562864008</v>
      </c>
      <c r="P7" s="116"/>
      <c r="Q7" s="13" t="s">
        <v>160</v>
      </c>
    </row>
    <row r="8" spans="1:21" s="1" customFormat="1" ht="15.75" x14ac:dyDescent="0.25">
      <c r="A8" s="100">
        <f t="shared" si="0"/>
        <v>219.93319781399998</v>
      </c>
      <c r="B8" s="205" t="s">
        <v>4</v>
      </c>
      <c r="C8" s="206">
        <v>382.4676</v>
      </c>
      <c r="D8" s="195">
        <v>219.93319781399998</v>
      </c>
      <c r="E8" s="230">
        <f>IFERROR(D8/C8*100,0)</f>
        <v>57.503746151046521</v>
      </c>
      <c r="F8" s="230">
        <v>309.60425465999998</v>
      </c>
      <c r="G8" s="83">
        <f>IFERROR(D8-F8,"")</f>
        <v>-89.671056845999999</v>
      </c>
      <c r="H8" s="308">
        <v>2000.85</v>
      </c>
      <c r="I8" s="230">
        <v>1136.6312679299997</v>
      </c>
      <c r="J8" s="308">
        <f>IFERROR(I8/H8*100,"")</f>
        <v>56.807420242896754</v>
      </c>
      <c r="K8" s="131">
        <v>1325.6754288960001</v>
      </c>
      <c r="L8" s="83">
        <f>IFERROR(I8-K8,"")</f>
        <v>-189.04416096600039</v>
      </c>
      <c r="M8" s="95">
        <f>IFERROR(IF(D8&gt;0,I8/D8*10,""),"")</f>
        <v>51.680750301792173</v>
      </c>
      <c r="N8" s="74">
        <f>IFERROR(IF(F8&gt;0,K8/F8*10,""),"")</f>
        <v>42.818385372378856</v>
      </c>
      <c r="O8" s="99">
        <f t="shared" si="1"/>
        <v>8.8623649294133173</v>
      </c>
      <c r="P8" s="116"/>
      <c r="Q8" s="13" t="s">
        <v>160</v>
      </c>
    </row>
    <row r="9" spans="1:21" s="1" customFormat="1" ht="15.75" x14ac:dyDescent="0.25">
      <c r="A9" s="100">
        <f t="shared" si="0"/>
        <v>91.279731416999979</v>
      </c>
      <c r="B9" s="205" t="s">
        <v>5</v>
      </c>
      <c r="C9" s="206">
        <v>94.630539999999996</v>
      </c>
      <c r="D9" s="195">
        <v>91.279731416999979</v>
      </c>
      <c r="E9" s="230">
        <f>IFERROR(D9/C9*100,0)</f>
        <v>96.459062176967379</v>
      </c>
      <c r="F9" s="230">
        <v>80.237041149999996</v>
      </c>
      <c r="G9" s="83">
        <f>IFERROR(D9-F9,"")</f>
        <v>11.042690266999983</v>
      </c>
      <c r="H9" s="308">
        <v>240.1</v>
      </c>
      <c r="I9" s="230">
        <v>224.40170776679997</v>
      </c>
      <c r="J9" s="308">
        <f>IFERROR(I9/H9*100,"")</f>
        <v>93.461769165680948</v>
      </c>
      <c r="K9" s="131">
        <v>192.84625748599998</v>
      </c>
      <c r="L9" s="83">
        <f>IFERROR(I9-K9,"")</f>
        <v>31.555450280799988</v>
      </c>
      <c r="M9" s="95">
        <f>IFERROR(IF(D9&gt;0,I9/D9*10,""),"")</f>
        <v>24.583957937129437</v>
      </c>
      <c r="N9" s="74">
        <f>IFERROR(IF(F9&gt;0,K9/F9*10,""),"")</f>
        <v>24.034567416996531</v>
      </c>
      <c r="O9" s="99">
        <f t="shared" si="1"/>
        <v>0.54939052013290635</v>
      </c>
      <c r="P9" s="116"/>
      <c r="Q9" s="13" t="s">
        <v>160</v>
      </c>
    </row>
    <row r="10" spans="1:21" s="1" customFormat="1" ht="15.75" x14ac:dyDescent="0.25">
      <c r="A10" s="100">
        <f t="shared" si="0"/>
        <v>1396.9199303999999</v>
      </c>
      <c r="B10" s="205" t="s">
        <v>6</v>
      </c>
      <c r="C10" s="206">
        <v>1603.6210214</v>
      </c>
      <c r="D10" s="195">
        <v>1396.9199303999999</v>
      </c>
      <c r="E10" s="230">
        <f>IFERROR(D10/C10*100,0)</f>
        <v>87.110352867565609</v>
      </c>
      <c r="F10" s="230">
        <v>1257.1702299999999</v>
      </c>
      <c r="G10" s="83">
        <f>IFERROR(D10-F10,"")</f>
        <v>139.74970039999994</v>
      </c>
      <c r="H10" s="308">
        <v>5150.8</v>
      </c>
      <c r="I10" s="230">
        <v>6073.8446184300001</v>
      </c>
      <c r="J10" s="308">
        <f>IFERROR(I10/H10*100,"")</f>
        <v>117.92041272093654</v>
      </c>
      <c r="K10" s="131">
        <v>4006.1620103999999</v>
      </c>
      <c r="L10" s="83">
        <f>IFERROR(I10-K10,"")</f>
        <v>2067.6826080300002</v>
      </c>
      <c r="M10" s="95">
        <f>IFERROR(IF(D10&gt;0,I10/D10*10,""),"")</f>
        <v>43.480263157894747</v>
      </c>
      <c r="N10" s="74">
        <f>IFERROR(IF(F10&gt;0,K10/F10*10,""),"")</f>
        <v>31.866503953088355</v>
      </c>
      <c r="O10" s="99">
        <f t="shared" si="1"/>
        <v>11.613759204806392</v>
      </c>
      <c r="P10" s="116"/>
      <c r="Q10" s="13" t="s">
        <v>160</v>
      </c>
      <c r="S10" s="174"/>
      <c r="T10" s="174"/>
      <c r="U10" s="174"/>
    </row>
    <row r="11" spans="1:21" s="1" customFormat="1" ht="15.75" x14ac:dyDescent="0.25">
      <c r="A11" s="100">
        <f t="shared" si="0"/>
        <v>66.648806240699997</v>
      </c>
      <c r="B11" s="205" t="s">
        <v>7</v>
      </c>
      <c r="C11" s="206">
        <v>69.166600000000003</v>
      </c>
      <c r="D11" s="195">
        <v>66.648806240699997</v>
      </c>
      <c r="E11" s="230">
        <f>IFERROR(D11/C11*100,0)</f>
        <v>96.359812743000234</v>
      </c>
      <c r="F11" s="230">
        <v>62.399608909999991</v>
      </c>
      <c r="G11" s="83">
        <f>IFERROR(D11-F11,"")</f>
        <v>4.2491973307000066</v>
      </c>
      <c r="H11" s="308">
        <v>131.59</v>
      </c>
      <c r="I11" s="230">
        <v>147.22902959429999</v>
      </c>
      <c r="J11" s="308">
        <f>IFERROR(I11/H11*100,"")</f>
        <v>111.88466417987688</v>
      </c>
      <c r="K11" s="131">
        <v>110.72412243999999</v>
      </c>
      <c r="L11" s="83">
        <f>IFERROR(I11-K11,"")</f>
        <v>36.5049071543</v>
      </c>
      <c r="M11" s="95">
        <f>IFERROR(IF(D11&gt;0,I11/D11*10,""),"")</f>
        <v>22.090272564310776</v>
      </c>
      <c r="N11" s="74">
        <f>IFERROR(IF(F11&gt;0,K11/F11*10,""),"")</f>
        <v>17.744361603243263</v>
      </c>
      <c r="O11" s="99">
        <f t="shared" si="1"/>
        <v>4.3459109610675135</v>
      </c>
      <c r="P11" s="116"/>
      <c r="Q11" s="13" t="s">
        <v>160</v>
      </c>
      <c r="S11" s="174"/>
      <c r="T11" s="174"/>
      <c r="U11" s="174"/>
    </row>
    <row r="12" spans="1:21" s="1" customFormat="1" ht="15.75" x14ac:dyDescent="0.25">
      <c r="A12" s="100">
        <f t="shared" si="0"/>
        <v>92.617425209999993</v>
      </c>
      <c r="B12" s="205" t="s">
        <v>8</v>
      </c>
      <c r="C12" s="206">
        <v>101.34278999999999</v>
      </c>
      <c r="D12" s="195">
        <v>92.617425209999993</v>
      </c>
      <c r="E12" s="230">
        <f>IFERROR(D12/C12*100,0)</f>
        <v>91.3902461240706</v>
      </c>
      <c r="F12" s="230">
        <v>85.319412659999983</v>
      </c>
      <c r="G12" s="83">
        <f>IFERROR(D12-F12,"")</f>
        <v>7.2980125500000099</v>
      </c>
      <c r="H12" s="308">
        <v>200</v>
      </c>
      <c r="I12" s="230">
        <v>271.62331979999993</v>
      </c>
      <c r="J12" s="308">
        <f>IFERROR(I12/H12*100,"")</f>
        <v>135.81165989999997</v>
      </c>
      <c r="K12" s="131">
        <v>212.49926594820002</v>
      </c>
      <c r="L12" s="83">
        <f>IFERROR(I12-K12,"")</f>
        <v>59.124053851799914</v>
      </c>
      <c r="M12" s="95">
        <f>IFERROR(IF(D12&gt;0,I12/D12*10,""),"")</f>
        <v>29.327453142227114</v>
      </c>
      <c r="N12" s="74">
        <f>IFERROR(IF(F12&gt;0,K12/F12*10,""),"")</f>
        <v>24.906320768406477</v>
      </c>
      <c r="O12" s="99">
        <f t="shared" si="1"/>
        <v>4.4211323738206367</v>
      </c>
      <c r="P12" s="116"/>
      <c r="Q12" s="13" t="s">
        <v>160</v>
      </c>
      <c r="S12" s="174"/>
      <c r="T12" s="174"/>
      <c r="U12" s="174"/>
    </row>
    <row r="13" spans="1:21" s="1" customFormat="1" ht="15.75" x14ac:dyDescent="0.25">
      <c r="A13" s="100">
        <f t="shared" si="0"/>
        <v>29.275479716819994</v>
      </c>
      <c r="B13" s="205" t="s">
        <v>9</v>
      </c>
      <c r="C13" s="206">
        <v>28.6694</v>
      </c>
      <c r="D13" s="195">
        <v>29.275479716819994</v>
      </c>
      <c r="E13" s="230">
        <f>IFERROR(D13/C13*100,0)</f>
        <v>102.11402999999999</v>
      </c>
      <c r="F13" s="230">
        <v>35.515818769999989</v>
      </c>
      <c r="G13" s="83">
        <f>IFERROR(D13-F13,"")</f>
        <v>-6.2403390531799943</v>
      </c>
      <c r="H13" s="308">
        <v>40.126000000000005</v>
      </c>
      <c r="I13" s="230">
        <v>61.761628764899996</v>
      </c>
      <c r="J13" s="308">
        <f>IFERROR(I13/H13*100,"")</f>
        <v>153.91922634924984</v>
      </c>
      <c r="K13" s="131">
        <v>45.896090639000001</v>
      </c>
      <c r="L13" s="83">
        <f>IFERROR(I13-K13,"")</f>
        <v>15.865538125899995</v>
      </c>
      <c r="M13" s="95">
        <f>IFERROR(IF(D13&gt;0,I13/D13*10,""),"")</f>
        <v>21.096709383523901</v>
      </c>
      <c r="N13" s="74">
        <f>IFERROR(IF(F13&gt;0,K13/F13*10,""),"")</f>
        <v>12.922717884169453</v>
      </c>
      <c r="O13" s="99">
        <f t="shared" si="1"/>
        <v>8.1739914993544485</v>
      </c>
      <c r="P13" s="116"/>
      <c r="Q13" s="13" t="s">
        <v>160</v>
      </c>
      <c r="S13" s="174"/>
      <c r="T13" s="174"/>
      <c r="U13" s="174"/>
    </row>
    <row r="14" spans="1:21" s="1" customFormat="1" ht="15.75" x14ac:dyDescent="0.25">
      <c r="A14" s="100">
        <f t="shared" si="0"/>
        <v>812.46006829199985</v>
      </c>
      <c r="B14" s="205" t="s">
        <v>10</v>
      </c>
      <c r="C14" s="206">
        <v>991.9714788</v>
      </c>
      <c r="D14" s="195">
        <v>812.46006829199985</v>
      </c>
      <c r="E14" s="230">
        <f>IFERROR(D14/C14*100,0)</f>
        <v>81.903571388447844</v>
      </c>
      <c r="F14" s="230">
        <v>891.96278469999993</v>
      </c>
      <c r="G14" s="83">
        <f>IFERROR(D14-F14,"")</f>
        <v>-79.502716408000083</v>
      </c>
      <c r="H14" s="308">
        <v>5100</v>
      </c>
      <c r="I14" s="230">
        <v>4619.4855461549996</v>
      </c>
      <c r="J14" s="308">
        <f>IFERROR(I14/H14*100,"")</f>
        <v>90.578147963823525</v>
      </c>
      <c r="K14" s="131">
        <v>4090.5028140620002</v>
      </c>
      <c r="L14" s="83">
        <f>IFERROR(I14-K14,"")</f>
        <v>528.98273209299941</v>
      </c>
      <c r="M14" s="95">
        <f>IFERROR(IF(D14&gt;0,I14/D14*10,""),"")</f>
        <v>56.858001106027857</v>
      </c>
      <c r="N14" s="74">
        <f>IFERROR(IF(F14&gt;0,K14/F14*10,""),"")</f>
        <v>45.859568181847266</v>
      </c>
      <c r="O14" s="99">
        <f t="shared" si="1"/>
        <v>10.998432924180591</v>
      </c>
      <c r="P14" s="116"/>
      <c r="Q14" s="13" t="s">
        <v>160</v>
      </c>
      <c r="S14" s="174"/>
      <c r="T14" s="174"/>
      <c r="U14" s="174"/>
    </row>
    <row r="15" spans="1:21" s="1" customFormat="1" ht="15.75" x14ac:dyDescent="0.25">
      <c r="A15" s="100">
        <f t="shared" si="0"/>
        <v>747.2704715399999</v>
      </c>
      <c r="B15" s="205" t="s">
        <v>11</v>
      </c>
      <c r="C15" s="206">
        <v>830.80053669999995</v>
      </c>
      <c r="D15" s="195">
        <v>747.2704715399999</v>
      </c>
      <c r="E15" s="230">
        <f>IFERROR(D15/C15*100,0)</f>
        <v>89.945833991418993</v>
      </c>
      <c r="F15" s="230">
        <v>745.38747399999988</v>
      </c>
      <c r="G15" s="83">
        <f>IFERROR(D15-F15,"")</f>
        <v>1.8829975400000194</v>
      </c>
      <c r="H15" s="308">
        <v>3050</v>
      </c>
      <c r="I15" s="230">
        <v>3739.4157785999996</v>
      </c>
      <c r="J15" s="308">
        <f>IFERROR(I15/H15*100,"")</f>
        <v>122.60379601967213</v>
      </c>
      <c r="K15" s="131">
        <v>2980.1324296799999</v>
      </c>
      <c r="L15" s="83">
        <f>IFERROR(I15-K15,"")</f>
        <v>759.28334891999975</v>
      </c>
      <c r="M15" s="95">
        <f>IFERROR(IF(D15&gt;0,I15/D15*10,""),"")</f>
        <v>50.04099480732441</v>
      </c>
      <c r="N15" s="74">
        <f>IFERROR(IF(F15&gt;0,K15/F15*10,""),"")</f>
        <v>39.980983496913453</v>
      </c>
      <c r="O15" s="99">
        <f t="shared" si="1"/>
        <v>10.060011310410957</v>
      </c>
      <c r="P15" s="116"/>
      <c r="Q15" s="13" t="s">
        <v>160</v>
      </c>
      <c r="S15" s="174"/>
      <c r="T15" s="174"/>
      <c r="U15" s="174"/>
    </row>
    <row r="16" spans="1:21" s="1" customFormat="1" ht="15.75" x14ac:dyDescent="0.25">
      <c r="A16" s="100">
        <f t="shared" si="0"/>
        <v>171.16353708599999</v>
      </c>
      <c r="B16" s="205" t="s">
        <v>58</v>
      </c>
      <c r="C16" s="206">
        <v>174.480682</v>
      </c>
      <c r="D16" s="195">
        <v>171.16353708599999</v>
      </c>
      <c r="E16" s="230">
        <f>IFERROR(D16/C16*100,0)</f>
        <v>98.098846888963891</v>
      </c>
      <c r="F16" s="230">
        <v>160.25121569999996</v>
      </c>
      <c r="G16" s="83">
        <f>IFERROR(D16-F16,"")</f>
        <v>10.912321386000031</v>
      </c>
      <c r="H16" s="308">
        <v>474.7</v>
      </c>
      <c r="I16" s="230">
        <v>668.64062615939997</v>
      </c>
      <c r="J16" s="308">
        <f>IFERROR(I16/H16*100,"")</f>
        <v>140.85540892340424</v>
      </c>
      <c r="K16" s="131">
        <v>472.01756188680008</v>
      </c>
      <c r="L16" s="83">
        <f>IFERROR(I16-K16,"")</f>
        <v>196.62306427259989</v>
      </c>
      <c r="M16" s="95">
        <f>IFERROR(IF(D16&gt;0,I16/D16*10,""),"")</f>
        <v>39.06443145209402</v>
      </c>
      <c r="N16" s="74">
        <f>IFERROR(IF(F16&gt;0,K16/F16*10,""),"")</f>
        <v>29.454850612206634</v>
      </c>
      <c r="O16" s="99">
        <f t="shared" si="1"/>
        <v>9.6095808398873857</v>
      </c>
      <c r="P16" s="116"/>
      <c r="Q16" s="13" t="s">
        <v>160</v>
      </c>
      <c r="S16" s="174"/>
      <c r="T16" s="174"/>
      <c r="U16" s="174"/>
    </row>
    <row r="17" spans="1:21" s="49" customFormat="1" ht="15.75" x14ac:dyDescent="0.25">
      <c r="A17" s="100">
        <f t="shared" si="0"/>
        <v>747.87294431699991</v>
      </c>
      <c r="B17" s="205" t="s">
        <v>12</v>
      </c>
      <c r="C17" s="206">
        <v>846.98928999999998</v>
      </c>
      <c r="D17" s="195">
        <v>747.87294431699991</v>
      </c>
      <c r="E17" s="230">
        <f>IFERROR(D17/C17*100,0)</f>
        <v>88.297804133627238</v>
      </c>
      <c r="F17" s="230">
        <v>810.0491788999999</v>
      </c>
      <c r="G17" s="83">
        <f>IFERROR(D17-F17,"")</f>
        <v>-62.176234582999996</v>
      </c>
      <c r="H17" s="308">
        <v>3677.27</v>
      </c>
      <c r="I17" s="230">
        <v>3531.6954187739998</v>
      </c>
      <c r="J17" s="308">
        <f>IFERROR(I17/H17*100,"")</f>
        <v>96.041232185126461</v>
      </c>
      <c r="K17" s="131">
        <v>3389.2256193000003</v>
      </c>
      <c r="L17" s="83">
        <f>IFERROR(I17-K17,"")</f>
        <v>142.4697994739995</v>
      </c>
      <c r="M17" s="95">
        <f>IFERROR(IF(D17&gt;0,I17/D17*10,""),"")</f>
        <v>47.223200753696801</v>
      </c>
      <c r="N17" s="74">
        <f>IFERROR(IF(F17&gt;0,K17/F17*10,""),"")</f>
        <v>41.839751308709097</v>
      </c>
      <c r="O17" s="99">
        <f t="shared" si="1"/>
        <v>5.3834494449877042</v>
      </c>
      <c r="P17" s="116"/>
      <c r="Q17" s="13" t="s">
        <v>160</v>
      </c>
      <c r="S17" s="174"/>
      <c r="T17" s="174"/>
      <c r="U17" s="174"/>
    </row>
    <row r="18" spans="1:21" s="49" customFormat="1" ht="15.75" x14ac:dyDescent="0.25">
      <c r="A18" s="100">
        <f t="shared" si="0"/>
        <v>702.5618857851</v>
      </c>
      <c r="B18" s="205" t="s">
        <v>13</v>
      </c>
      <c r="C18" s="206">
        <v>724.68286999999998</v>
      </c>
      <c r="D18" s="195">
        <v>702.5618857851</v>
      </c>
      <c r="E18" s="230">
        <f>IFERROR(D18/C18*100,0)</f>
        <v>96.947494534416151</v>
      </c>
      <c r="F18" s="230">
        <v>692.95405423</v>
      </c>
      <c r="G18" s="83">
        <f>IFERROR(D18-F18,"")</f>
        <v>9.607831555100006</v>
      </c>
      <c r="H18" s="308">
        <v>2871.7</v>
      </c>
      <c r="I18" s="230">
        <v>3063.0614586143997</v>
      </c>
      <c r="J18" s="308">
        <f>IFERROR(I18/H18*100,"")</f>
        <v>106.66369950253855</v>
      </c>
      <c r="K18" s="131">
        <v>2429.5520214090002</v>
      </c>
      <c r="L18" s="83">
        <f>IFERROR(I18-K18,"")</f>
        <v>633.50943720539954</v>
      </c>
      <c r="M18" s="95">
        <f>IFERROR(IF(D18&gt;0,I18/D18*10,""),"")</f>
        <v>43.598457596251251</v>
      </c>
      <c r="N18" s="74">
        <f>IFERROR(IF(F18&gt;0,K18/F18*10,""),"")</f>
        <v>35.060795251550715</v>
      </c>
      <c r="O18" s="99">
        <f t="shared" si="1"/>
        <v>8.5376623447005358</v>
      </c>
      <c r="P18" s="116"/>
      <c r="Q18" s="13" t="s">
        <v>160</v>
      </c>
      <c r="S18" s="174"/>
      <c r="T18" s="174"/>
      <c r="U18" s="174"/>
    </row>
    <row r="19" spans="1:21" s="49" customFormat="1" ht="15.75" x14ac:dyDescent="0.25">
      <c r="A19" s="100">
        <f t="shared" si="0"/>
        <v>137.6303107743</v>
      </c>
      <c r="B19" s="205" t="s">
        <v>14</v>
      </c>
      <c r="C19" s="206">
        <v>156.53395</v>
      </c>
      <c r="D19" s="195">
        <v>137.6303107743</v>
      </c>
      <c r="E19" s="230">
        <f>IFERROR(D19/C19*100,0)</f>
        <v>87.923617064732596</v>
      </c>
      <c r="F19" s="230">
        <v>138.48120099999997</v>
      </c>
      <c r="G19" s="83">
        <f>IFERROR(D19-F19,"")</f>
        <v>-0.85089022569997042</v>
      </c>
      <c r="H19" s="308">
        <v>290.39999999999998</v>
      </c>
      <c r="I19" s="230">
        <v>366.39330876239995</v>
      </c>
      <c r="J19" s="308">
        <f>IFERROR(I19/H19*100,"")</f>
        <v>126.16849475289256</v>
      </c>
      <c r="K19" s="131">
        <v>293.34566654000002</v>
      </c>
      <c r="L19" s="83">
        <f>IFERROR(I19-K19,"")</f>
        <v>73.047642222399929</v>
      </c>
      <c r="M19" s="95">
        <f>IFERROR(IF(D19&gt;0,I19/D19*10,""),"")</f>
        <v>26.621556450835055</v>
      </c>
      <c r="N19" s="74">
        <f>IFERROR(IF(F19&gt;0,K19/F19*10,""),"")</f>
        <v>21.183067768165881</v>
      </c>
      <c r="O19" s="99">
        <f t="shared" si="1"/>
        <v>5.4384886826691741</v>
      </c>
      <c r="P19" s="116"/>
      <c r="Q19" s="13" t="s">
        <v>160</v>
      </c>
      <c r="S19" s="174"/>
      <c r="T19" s="174"/>
      <c r="U19" s="174"/>
    </row>
    <row r="20" spans="1:21" s="1" customFormat="1" ht="15.75" x14ac:dyDescent="0.25">
      <c r="A20" s="100">
        <f t="shared" si="0"/>
        <v>993.24172586370003</v>
      </c>
      <c r="B20" s="205" t="s">
        <v>15</v>
      </c>
      <c r="C20" s="206">
        <v>1113.9412</v>
      </c>
      <c r="D20" s="195">
        <v>993.24172586370003</v>
      </c>
      <c r="E20" s="230">
        <f>IFERROR(D20/C20*100,0)</f>
        <v>89.164645841602777</v>
      </c>
      <c r="F20" s="230">
        <v>942.91008945999988</v>
      </c>
      <c r="G20" s="83">
        <f>IFERROR(D20-F20,"")</f>
        <v>50.331636403700145</v>
      </c>
      <c r="H20" s="308">
        <v>3916.8999999999996</v>
      </c>
      <c r="I20" s="230">
        <v>4065.6333433991999</v>
      </c>
      <c r="J20" s="308">
        <f>IFERROR(I20/H20*100,"")</f>
        <v>103.79722084809929</v>
      </c>
      <c r="K20" s="131">
        <v>3368.9268945471999</v>
      </c>
      <c r="L20" s="83">
        <f>IFERROR(I20-K20,"")</f>
        <v>696.70644885199999</v>
      </c>
      <c r="M20" s="95">
        <f>IFERROR(IF(D20&gt;0,I20/D20*10,""),"")</f>
        <v>40.932969664195483</v>
      </c>
      <c r="N20" s="74">
        <f>IFERROR(IF(F20&gt;0,K20/F20*10,""),"")</f>
        <v>35.729036439482456</v>
      </c>
      <c r="O20" s="99">
        <f t="shared" si="1"/>
        <v>5.2039332247130261</v>
      </c>
      <c r="P20" s="116"/>
      <c r="Q20" s="13" t="s">
        <v>160</v>
      </c>
      <c r="S20" s="174"/>
      <c r="T20" s="174"/>
      <c r="U20" s="174"/>
    </row>
    <row r="21" spans="1:21" s="49" customFormat="1" ht="15.75" x14ac:dyDescent="0.25">
      <c r="A21" s="100">
        <f t="shared" si="0"/>
        <v>66.501762037499986</v>
      </c>
      <c r="B21" s="205" t="s">
        <v>16</v>
      </c>
      <c r="C21" s="206">
        <v>66.925839999999994</v>
      </c>
      <c r="D21" s="195">
        <v>66.501762037499986</v>
      </c>
      <c r="E21" s="230">
        <f>IFERROR(D21/C21*100,0)</f>
        <v>99.366346447799529</v>
      </c>
      <c r="F21" s="230">
        <v>68.075615999999997</v>
      </c>
      <c r="G21" s="83">
        <f>IFERROR(D21-F21,"")</f>
        <v>-1.5738539625000101</v>
      </c>
      <c r="H21" s="308">
        <v>107.09</v>
      </c>
      <c r="I21" s="230">
        <v>168.37684520729999</v>
      </c>
      <c r="J21" s="308">
        <f>IFERROR(I21/H21*100,"")</f>
        <v>157.22928864254365</v>
      </c>
      <c r="K21" s="131">
        <v>120.96348741120001</v>
      </c>
      <c r="L21" s="83">
        <f>IFERROR(I21-K21,"")</f>
        <v>47.413357796099987</v>
      </c>
      <c r="M21" s="95">
        <f>IFERROR(IF(D21&gt;0,I21/D21*10,""),"")</f>
        <v>25.319155470249527</v>
      </c>
      <c r="N21" s="74">
        <f>IFERROR(IF(F21&gt;0,K21/F21*10,""),"")</f>
        <v>17.768989032901299</v>
      </c>
      <c r="O21" s="99">
        <f t="shared" si="1"/>
        <v>7.5501664373482278</v>
      </c>
      <c r="P21" s="116"/>
      <c r="Q21" s="13" t="s">
        <v>160</v>
      </c>
      <c r="S21" s="174"/>
      <c r="T21" s="174"/>
      <c r="U21" s="174"/>
    </row>
    <row r="22" spans="1:21" s="1" customFormat="1" ht="15.75" x14ac:dyDescent="0.25">
      <c r="A22" s="100">
        <f t="shared" si="0"/>
        <v>576.9442694999999</v>
      </c>
      <c r="B22" s="205" t="s">
        <v>17</v>
      </c>
      <c r="C22" s="206">
        <v>618.19569899999999</v>
      </c>
      <c r="D22" s="195">
        <v>576.9442694999999</v>
      </c>
      <c r="E22" s="230">
        <f>IFERROR(D22/C22*100,0)</f>
        <v>93.327124474219275</v>
      </c>
      <c r="F22" s="230">
        <v>598.90333599999997</v>
      </c>
      <c r="G22" s="83">
        <f>IFERROR(D22-F22,"")</f>
        <v>-21.959066500000063</v>
      </c>
      <c r="H22" s="308">
        <v>2147</v>
      </c>
      <c r="I22" s="230">
        <v>2590.4287130399998</v>
      </c>
      <c r="J22" s="308">
        <f>IFERROR(I22/H22*100,"")</f>
        <v>120.65341001583604</v>
      </c>
      <c r="K22" s="131">
        <v>2259.7977087400004</v>
      </c>
      <c r="L22" s="83">
        <f>IFERROR(I22-K22,"")</f>
        <v>330.6310042999994</v>
      </c>
      <c r="M22" s="95">
        <f>IFERROR(IF(D22&gt;0,I22/D22*10,""),"")</f>
        <v>44.899115044247793</v>
      </c>
      <c r="N22" s="74">
        <f>IFERROR(IF(F22&gt;0,K22/F22*10,""),"")</f>
        <v>37.732261166433048</v>
      </c>
      <c r="O22" s="99">
        <f t="shared" si="1"/>
        <v>7.166853877814745</v>
      </c>
      <c r="P22" s="116"/>
      <c r="Q22" s="13" t="s">
        <v>160</v>
      </c>
    </row>
    <row r="23" spans="1:21" s="49" customFormat="1" ht="15.75" x14ac:dyDescent="0.25">
      <c r="A23" s="100">
        <f t="shared" si="0"/>
        <v>44.20924814819999</v>
      </c>
      <c r="B23" s="205" t="s">
        <v>18</v>
      </c>
      <c r="C23" s="206">
        <v>48.470489999999998</v>
      </c>
      <c r="D23" s="195">
        <v>44.20924814819999</v>
      </c>
      <c r="E23" s="230">
        <f>IFERROR(D23/C23*100,0)</f>
        <v>91.208585158103389</v>
      </c>
      <c r="F23" s="230">
        <v>37.53782665</v>
      </c>
      <c r="G23" s="83">
        <f>IFERROR(D23-F23,"")</f>
        <v>6.6714214981999902</v>
      </c>
      <c r="H23" s="308">
        <v>72.100999999999999</v>
      </c>
      <c r="I23" s="230">
        <v>119.05985327849999</v>
      </c>
      <c r="J23" s="308">
        <f>IFERROR(I23/H23*100,"")</f>
        <v>165.12926766411005</v>
      </c>
      <c r="K23" s="131">
        <v>60.961059850000005</v>
      </c>
      <c r="L23" s="83">
        <f>IFERROR(I23-K23,"")</f>
        <v>58.098793428499981</v>
      </c>
      <c r="M23" s="95">
        <f>IFERROR(IF(D23&gt;0,I23/D23*10,""),"")</f>
        <v>26.93098350810736</v>
      </c>
      <c r="N23" s="74">
        <f>IFERROR(IF(F23&gt;0,K23/F23*10,""),"")</f>
        <v>16.239901265035016</v>
      </c>
      <c r="O23" s="99">
        <f t="shared" si="1"/>
        <v>10.691082243072344</v>
      </c>
      <c r="P23" s="116"/>
      <c r="Q23" s="13" t="s">
        <v>160</v>
      </c>
    </row>
    <row r="24" spans="1:21" s="1" customFormat="1" ht="15.75" hidden="1" x14ac:dyDescent="0.25">
      <c r="A24" s="100" t="e">
        <f t="shared" si="0"/>
        <v>#VALUE!</v>
      </c>
      <c r="B24" s="205" t="s">
        <v>152</v>
      </c>
      <c r="C24" s="206">
        <v>0.14258999999999999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6"/>
      <c r="Q24" s="13" t="s">
        <v>160</v>
      </c>
    </row>
    <row r="25" spans="1:21" s="13" customFormat="1" ht="15.75" x14ac:dyDescent="0.25">
      <c r="A25" s="100">
        <f t="shared" si="0"/>
        <v>318.0045333663</v>
      </c>
      <c r="B25" s="203" t="s">
        <v>19</v>
      </c>
      <c r="C25" s="204">
        <v>337.97449</v>
      </c>
      <c r="D25" s="194">
        <v>318.0045333663</v>
      </c>
      <c r="E25" s="236">
        <f>IFERROR(D25/C25*100,0)</f>
        <v>94.091282855785948</v>
      </c>
      <c r="F25" s="231">
        <v>326.09131790999993</v>
      </c>
      <c r="G25" s="82">
        <f>IFERROR(D25-F25,"")</f>
        <v>-8.0867845436999346</v>
      </c>
      <c r="H25" s="307">
        <v>1105.49</v>
      </c>
      <c r="I25" s="236">
        <v>1193.2095885321</v>
      </c>
      <c r="J25" s="351">
        <f>IFERROR(I25/H25*100,"")</f>
        <v>107.93490565560069</v>
      </c>
      <c r="K25" s="229">
        <v>1131.6779754300001</v>
      </c>
      <c r="L25" s="82">
        <f>IFERROR(I25-K25,"")</f>
        <v>61.531613102099982</v>
      </c>
      <c r="M25" s="94">
        <f>IFERROR(IF(D25&gt;0,I25/D25*10,""),"")</f>
        <v>37.521779199219068</v>
      </c>
      <c r="N25" s="73">
        <f>IFERROR(IF(F25&gt;0,K25/F25*10,""),"")</f>
        <v>34.70432707878286</v>
      </c>
      <c r="O25" s="98">
        <f t="shared" si="1"/>
        <v>2.817452120436208</v>
      </c>
      <c r="P25" s="116"/>
      <c r="Q25" s="13" t="s">
        <v>160</v>
      </c>
    </row>
    <row r="26" spans="1:21" s="1" customFormat="1" ht="15.75" hidden="1" x14ac:dyDescent="0.25">
      <c r="A26" s="100" t="str">
        <f t="shared" si="0"/>
        <v>x</v>
      </c>
      <c r="B26" s="205" t="s">
        <v>137</v>
      </c>
      <c r="C26" s="206">
        <v>0.61514999999999997</v>
      </c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6"/>
      <c r="Q26" s="13" t="s">
        <v>160</v>
      </c>
    </row>
    <row r="27" spans="1:21" s="1" customFormat="1" ht="15.75" hidden="1" x14ac:dyDescent="0.25">
      <c r="A27" s="100" t="str">
        <f t="shared" si="0"/>
        <v>x</v>
      </c>
      <c r="B27" s="205" t="s">
        <v>20</v>
      </c>
      <c r="C27" s="206">
        <v>3.1800000000000001E-3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6"/>
      <c r="Q27" s="13" t="s">
        <v>160</v>
      </c>
    </row>
    <row r="28" spans="1:21" s="1" customFormat="1" ht="15.75" x14ac:dyDescent="0.25">
      <c r="A28" s="100">
        <f t="shared" si="0"/>
        <v>0.56060602469999998</v>
      </c>
      <c r="B28" s="205" t="s">
        <v>21</v>
      </c>
      <c r="C28" s="206">
        <v>1.08047</v>
      </c>
      <c r="D28" s="195">
        <v>0.56060602469999998</v>
      </c>
      <c r="E28" s="230">
        <f>IFERROR(D28/C28*100,0)</f>
        <v>51.885385498903247</v>
      </c>
      <c r="F28" s="230">
        <v>0.48726742999999989</v>
      </c>
      <c r="G28" s="84">
        <f>IFERROR(D28-F28,"")</f>
        <v>7.3338594700000093E-2</v>
      </c>
      <c r="H28" s="309">
        <v>0.7</v>
      </c>
      <c r="I28" s="230">
        <v>1.4643151901999998</v>
      </c>
      <c r="J28" s="308">
        <f>IFERROR(I28/H28*100,"")</f>
        <v>209.18788431428567</v>
      </c>
      <c r="K28" s="131">
        <v>0.79432522620000012</v>
      </c>
      <c r="L28" s="84">
        <f>IFERROR(I28-K28,"")</f>
        <v>0.66998996399999966</v>
      </c>
      <c r="M28" s="95">
        <f>IFERROR(IF(D28&gt;0,I28/D28*10,""),"")</f>
        <v>26.120218579234972</v>
      </c>
      <c r="N28" s="75">
        <f>IFERROR(IF(F28&gt;0,K28/F28*10,""),"")</f>
        <v>16.301627757061464</v>
      </c>
      <c r="O28" s="141">
        <f t="shared" si="1"/>
        <v>9.8185908221735083</v>
      </c>
      <c r="P28" s="116"/>
      <c r="Q28" s="13" t="s">
        <v>160</v>
      </c>
    </row>
    <row r="29" spans="1:21" s="1" customFormat="1" ht="15.75" hidden="1" x14ac:dyDescent="0.25">
      <c r="A29" s="100" t="e">
        <f t="shared" si="0"/>
        <v>#VALUE!</v>
      </c>
      <c r="B29" s="205" t="s">
        <v>136</v>
      </c>
      <c r="C29" s="206">
        <v>1.08047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6"/>
      <c r="Q29" s="13" t="s">
        <v>160</v>
      </c>
    </row>
    <row r="30" spans="1:21" s="1" customFormat="1" ht="15.75" x14ac:dyDescent="0.25">
      <c r="A30" s="100">
        <f t="shared" si="0"/>
        <v>91.406352814199991</v>
      </c>
      <c r="B30" s="205" t="s">
        <v>22</v>
      </c>
      <c r="C30" s="206">
        <v>92.372839999999997</v>
      </c>
      <c r="D30" s="195">
        <v>91.406352814199991</v>
      </c>
      <c r="E30" s="230">
        <f>IFERROR(D30/C30*100,0)</f>
        <v>98.953710651529164</v>
      </c>
      <c r="F30" s="230">
        <v>91.698462570000004</v>
      </c>
      <c r="G30" s="83">
        <f>IFERROR(D30-F30,"")</f>
        <v>-0.29210975580001275</v>
      </c>
      <c r="H30" s="308">
        <v>130</v>
      </c>
      <c r="I30" s="230">
        <v>180.36707460990002</v>
      </c>
      <c r="J30" s="308">
        <f>IFERROR(I30/H30*100,"")</f>
        <v>138.74390354607692</v>
      </c>
      <c r="K30" s="131">
        <v>113.4953651264</v>
      </c>
      <c r="L30" s="83">
        <f>IFERROR(I30-K30,"")</f>
        <v>66.871709483500013</v>
      </c>
      <c r="M30" s="95">
        <f>IFERROR(IF(D30&gt;0,I30/D30*10,""),"")</f>
        <v>19.732444086958466</v>
      </c>
      <c r="N30" s="74">
        <f>IFERROR(IF(F30&gt;0,K30/F30*10,""),"")</f>
        <v>12.377019411831562</v>
      </c>
      <c r="O30" s="99">
        <f t="shared" si="1"/>
        <v>7.3554246751269048</v>
      </c>
      <c r="P30" s="116"/>
      <c r="Q30" s="13" t="s">
        <v>160</v>
      </c>
    </row>
    <row r="31" spans="1:21" s="1" customFormat="1" ht="15.75" x14ac:dyDescent="0.25">
      <c r="A31" s="100">
        <f t="shared" si="0"/>
        <v>122.80029019739997</v>
      </c>
      <c r="B31" s="205" t="s">
        <v>83</v>
      </c>
      <c r="C31" s="206">
        <v>137.66389000000001</v>
      </c>
      <c r="D31" s="195">
        <v>122.80029019739997</v>
      </c>
      <c r="E31" s="230">
        <f>IFERROR(D31/C31*100,0)</f>
        <v>89.202978498864127</v>
      </c>
      <c r="F31" s="230">
        <v>133.24180983999997</v>
      </c>
      <c r="G31" s="84">
        <f>IFERROR(D31-F31,"")</f>
        <v>-10.441519642599999</v>
      </c>
      <c r="H31" s="309">
        <v>670</v>
      </c>
      <c r="I31" s="230">
        <v>645.75687203639984</v>
      </c>
      <c r="J31" s="308">
        <f>IFERROR(I31/H31*100,"")</f>
        <v>96.381622691999979</v>
      </c>
      <c r="K31" s="131">
        <v>685.70465277799997</v>
      </c>
      <c r="L31" s="84">
        <f>IFERROR(I31-K31,"")</f>
        <v>-39.947780741600127</v>
      </c>
      <c r="M31" s="95">
        <f>IFERROR(IF(D31&gt;0,I31/D31*10,""),"")</f>
        <v>52.585940228508704</v>
      </c>
      <c r="N31" s="75">
        <f>IFERROR(IF(F31&gt;0,K31/F31*10,""),"")</f>
        <v>51.463174629751045</v>
      </c>
      <c r="O31" s="141">
        <f t="shared" si="1"/>
        <v>1.1227655987576597</v>
      </c>
      <c r="P31" s="116"/>
      <c r="Q31" s="13" t="s">
        <v>160</v>
      </c>
    </row>
    <row r="32" spans="1:21" s="1" customFormat="1" ht="15.75" x14ac:dyDescent="0.25">
      <c r="A32" s="100">
        <f t="shared" si="0"/>
        <v>46.437376282799995</v>
      </c>
      <c r="B32" s="205" t="s">
        <v>23</v>
      </c>
      <c r="C32" s="206">
        <v>45.923960000000001</v>
      </c>
      <c r="D32" s="195">
        <v>46.437376282799995</v>
      </c>
      <c r="E32" s="230">
        <f>IFERROR(D32/C32*100,0)</f>
        <v>101.11797040760422</v>
      </c>
      <c r="F32" s="230">
        <v>42.101526799999995</v>
      </c>
      <c r="G32" s="83">
        <f>IFERROR(D32-F32,"")</f>
        <v>4.3358494828000005</v>
      </c>
      <c r="H32" s="308">
        <v>154.6</v>
      </c>
      <c r="I32" s="230">
        <v>169.65633400319999</v>
      </c>
      <c r="J32" s="308">
        <f>IFERROR(I32/H32*100,"")</f>
        <v>109.73889650918498</v>
      </c>
      <c r="K32" s="131">
        <v>141.49245136000002</v>
      </c>
      <c r="L32" s="83">
        <f>IFERROR(I32-K32,"")</f>
        <v>28.163882643199969</v>
      </c>
      <c r="M32" s="95">
        <f>IFERROR(IF(D32&gt;0,I32/D32*10,""),"")</f>
        <v>36.534435746327738</v>
      </c>
      <c r="N32" s="74">
        <f>IFERROR(IF(F32&gt;0,K32/F32*10,""),"")</f>
        <v>33.60743947176757</v>
      </c>
      <c r="O32" s="99">
        <f t="shared" si="1"/>
        <v>2.9269962745601674</v>
      </c>
      <c r="P32" s="116"/>
      <c r="Q32" s="13" t="s">
        <v>160</v>
      </c>
    </row>
    <row r="33" spans="1:17" s="1" customFormat="1" ht="15.75" hidden="1" x14ac:dyDescent="0.25">
      <c r="A33" s="100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6"/>
      <c r="Q33" s="13" t="s">
        <v>160</v>
      </c>
    </row>
    <row r="34" spans="1:17" s="1" customFormat="1" ht="15.75" x14ac:dyDescent="0.25">
      <c r="A34" s="100">
        <f t="shared" si="0"/>
        <v>9.0799795475999989</v>
      </c>
      <c r="B34" s="205" t="s">
        <v>25</v>
      </c>
      <c r="C34" s="206">
        <v>9.9580000000000002</v>
      </c>
      <c r="D34" s="195">
        <v>9.0799795475999989</v>
      </c>
      <c r="E34" s="230">
        <f>IFERROR(D34/C34*100,0)</f>
        <v>91.182763080939935</v>
      </c>
      <c r="F34" s="230">
        <v>11.18790332</v>
      </c>
      <c r="G34" s="84">
        <f>IFERROR(D34-F34,"")</f>
        <v>-2.1079237724000013</v>
      </c>
      <c r="H34" s="309">
        <v>25</v>
      </c>
      <c r="I34" s="230">
        <v>22.885796403599997</v>
      </c>
      <c r="J34" s="308">
        <f>IFERROR(I34/H34*100,"")</f>
        <v>91.543185614399988</v>
      </c>
      <c r="K34" s="131">
        <v>31.827429221599999</v>
      </c>
      <c r="L34" s="84">
        <f>IFERROR(I34-K34,"")</f>
        <v>-8.9416328180000022</v>
      </c>
      <c r="M34" s="95">
        <f>IFERROR(IF(D34&gt;0,I34/D34*10,""),"")</f>
        <v>25.204678362573102</v>
      </c>
      <c r="N34" s="75">
        <f>IFERROR(IF(F34&gt;0,K34/F34*10,""),"")</f>
        <v>28.448073165508909</v>
      </c>
      <c r="O34" s="141">
        <f t="shared" si="1"/>
        <v>-3.2433948029358071</v>
      </c>
      <c r="P34" s="116"/>
      <c r="Q34" s="13" t="s">
        <v>160</v>
      </c>
    </row>
    <row r="35" spans="1:17" s="1" customFormat="1" ht="15.75" x14ac:dyDescent="0.25">
      <c r="A35" s="100">
        <f t="shared" si="0"/>
        <v>47.719928499599995</v>
      </c>
      <c r="B35" s="205" t="s">
        <v>26</v>
      </c>
      <c r="C35" s="206">
        <v>50.356999999999999</v>
      </c>
      <c r="D35" s="195">
        <v>47.719928499599995</v>
      </c>
      <c r="E35" s="230">
        <f>IFERROR(D35/C35*100,0)</f>
        <v>94.763247412673508</v>
      </c>
      <c r="F35" s="230">
        <v>47.374347949999994</v>
      </c>
      <c r="G35" s="83">
        <f>IFERROR(D35-F35,"")</f>
        <v>0.34558054960000106</v>
      </c>
      <c r="H35" s="308">
        <v>125.19</v>
      </c>
      <c r="I35" s="230">
        <v>173.07919628880001</v>
      </c>
      <c r="J35" s="308">
        <f>IFERROR(I35/H35*100,"")</f>
        <v>138.25321214857416</v>
      </c>
      <c r="K35" s="131">
        <v>158.3637517178</v>
      </c>
      <c r="L35" s="83">
        <f>IFERROR(I35-K35,"")</f>
        <v>14.715444571000006</v>
      </c>
      <c r="M35" s="95">
        <f>IFERROR(IF(D35&gt;0,I35/D35*10,""),"")</f>
        <v>36.269793717367122</v>
      </c>
      <c r="N35" s="74">
        <f>IFERROR(IF(F35&gt;0,K35/F35*10,""),"")</f>
        <v>33.428164939587319</v>
      </c>
      <c r="O35" s="99">
        <f t="shared" si="1"/>
        <v>2.8416287777798033</v>
      </c>
      <c r="P35" s="116"/>
      <c r="Q35" s="13" t="s">
        <v>160</v>
      </c>
    </row>
    <row r="36" spans="1:17" s="13" customFormat="1" ht="15.75" x14ac:dyDescent="0.25">
      <c r="A36" s="100">
        <f t="shared" si="0"/>
        <v>9012.1499126884501</v>
      </c>
      <c r="B36" s="203" t="s">
        <v>59</v>
      </c>
      <c r="C36" s="204">
        <v>9256.6859041000007</v>
      </c>
      <c r="D36" s="194">
        <v>9012.1499126884501</v>
      </c>
      <c r="E36" s="236">
        <f>IFERROR(D36/C36*100,0)</f>
        <v>97.358277098899521</v>
      </c>
      <c r="F36" s="130">
        <v>8733.6790992899969</v>
      </c>
      <c r="G36" s="82">
        <f>IFERROR(D36-F36,"")</f>
        <v>278.47081339845317</v>
      </c>
      <c r="H36" s="307">
        <v>34149.610400000005</v>
      </c>
      <c r="I36" s="236">
        <v>40450.047776287502</v>
      </c>
      <c r="J36" s="351">
        <f>IFERROR(I36/H36*100,"")</f>
        <v>118.44951465767673</v>
      </c>
      <c r="K36" s="229">
        <v>36323.666872645801</v>
      </c>
      <c r="L36" s="82">
        <f>IFERROR(I36-K36,"")</f>
        <v>4126.3809036417006</v>
      </c>
      <c r="M36" s="94">
        <f>IFERROR(IF(D36&gt;0,I36/D36*10,""),"")</f>
        <v>44.883904693303847</v>
      </c>
      <c r="N36" s="73">
        <f>IFERROR(IF(F36&gt;0,K36/F36*10,""),"")</f>
        <v>41.590338343893045</v>
      </c>
      <c r="O36" s="98">
        <f t="shared" si="1"/>
        <v>3.2935663494108027</v>
      </c>
      <c r="P36" s="116"/>
      <c r="Q36" s="13" t="s">
        <v>160</v>
      </c>
    </row>
    <row r="37" spans="1:17" s="17" customFormat="1" ht="15.75" x14ac:dyDescent="0.25">
      <c r="A37" s="100">
        <f t="shared" si="0"/>
        <v>114.94874243069999</v>
      </c>
      <c r="B37" s="205" t="s">
        <v>84</v>
      </c>
      <c r="C37" s="206">
        <v>124.01387</v>
      </c>
      <c r="D37" s="195">
        <v>114.94874243069999</v>
      </c>
      <c r="E37" s="230">
        <f>IFERROR(D37/C37*100,0)</f>
        <v>92.690230883610042</v>
      </c>
      <c r="F37" s="230">
        <v>123.80543538999999</v>
      </c>
      <c r="G37" s="84">
        <f>IFERROR(D37-F37,"")</f>
        <v>-8.8566929592999912</v>
      </c>
      <c r="H37" s="309">
        <v>577.00199999999995</v>
      </c>
      <c r="I37" s="230">
        <v>578.05833356730011</v>
      </c>
      <c r="J37" s="308">
        <f>IFERROR(I37/H37*100,"")</f>
        <v>100.18307277397656</v>
      </c>
      <c r="K37" s="131">
        <v>598.42620628340001</v>
      </c>
      <c r="L37" s="84">
        <f>IFERROR(I37-K37,"")</f>
        <v>-20.367872716099896</v>
      </c>
      <c r="M37" s="95">
        <f>IFERROR(IF(D37&gt;0,I37/D37*10,""),"")</f>
        <v>50.288356474695533</v>
      </c>
      <c r="N37" s="75">
        <f>IFERROR(IF(F37&gt;0,K37/F37*10,""),"")</f>
        <v>48.336020498477737</v>
      </c>
      <c r="O37" s="141">
        <f t="shared" si="1"/>
        <v>1.9523359762177961</v>
      </c>
      <c r="P37" s="116"/>
      <c r="Q37" s="13" t="s">
        <v>160</v>
      </c>
    </row>
    <row r="38" spans="1:17" s="1" customFormat="1" ht="15.75" x14ac:dyDescent="0.25">
      <c r="A38" s="100">
        <f t="shared" si="0"/>
        <v>278.90813470019998</v>
      </c>
      <c r="B38" s="205" t="s">
        <v>85</v>
      </c>
      <c r="C38" s="206">
        <v>292.51596999999998</v>
      </c>
      <c r="D38" s="195">
        <v>278.90813470019998</v>
      </c>
      <c r="E38" s="230">
        <f>IFERROR(D38/C38*100,0)</f>
        <v>95.348002606558538</v>
      </c>
      <c r="F38" s="230">
        <v>267.52704057999995</v>
      </c>
      <c r="G38" s="84">
        <f>IFERROR(D38-F38,"")</f>
        <v>11.381094120200032</v>
      </c>
      <c r="H38" s="309">
        <v>518.17999999999995</v>
      </c>
      <c r="I38" s="230">
        <v>730.70655473369993</v>
      </c>
      <c r="J38" s="308">
        <f>IFERROR(I38/H38*100,"")</f>
        <v>141.01404043646994</v>
      </c>
      <c r="K38" s="131">
        <v>629.33058563740008</v>
      </c>
      <c r="L38" s="84">
        <f>IFERROR(I38-K38,"")</f>
        <v>101.37596909629985</v>
      </c>
      <c r="M38" s="95">
        <f>IFERROR(IF(D38&gt;0,I38/D38*10,""),"")</f>
        <v>26.198825484926811</v>
      </c>
      <c r="N38" s="75">
        <f>IFERROR(IF(F38&gt;0,K38/F38*10,""),"")</f>
        <v>23.523999079607364</v>
      </c>
      <c r="O38" s="141">
        <f t="shared" si="1"/>
        <v>2.6748264053194468</v>
      </c>
      <c r="P38" s="116"/>
      <c r="Q38" s="13" t="s">
        <v>160</v>
      </c>
    </row>
    <row r="39" spans="1:17" s="3" customFormat="1" ht="15.75" x14ac:dyDescent="0.25">
      <c r="A39" s="100">
        <f t="shared" si="0"/>
        <v>538.48967548451924</v>
      </c>
      <c r="B39" s="207" t="s">
        <v>63</v>
      </c>
      <c r="C39" s="206">
        <v>527.34151759999997</v>
      </c>
      <c r="D39" s="195">
        <v>538.48967548451924</v>
      </c>
      <c r="E39" s="230">
        <f>IFERROR(D39/C39*100,0)</f>
        <v>102.11402999999999</v>
      </c>
      <c r="F39" s="230">
        <v>564.07840368999985</v>
      </c>
      <c r="G39" s="85">
        <f>IFERROR(D39-F39,"")</f>
        <v>-25.588728205480606</v>
      </c>
      <c r="H39" s="310">
        <v>1420.6504</v>
      </c>
      <c r="I39" s="230">
        <v>2248.1424844799999</v>
      </c>
      <c r="J39" s="308">
        <f>IFERROR(I39/H39*100,"")</f>
        <v>158.24741150109836</v>
      </c>
      <c r="K39" s="131">
        <v>1616.9070810000001</v>
      </c>
      <c r="L39" s="85">
        <f>IFERROR(I39-K39,"")</f>
        <v>631.23540347999983</v>
      </c>
      <c r="M39" s="96">
        <f>IFERROR(IF(D39&gt;0,I39/D39*10,""),"")</f>
        <v>41.749035995113161</v>
      </c>
      <c r="N39" s="75">
        <f>IFERROR(IF(F39&gt;0,K39/F39*10,""),"")</f>
        <v>28.664580498433732</v>
      </c>
      <c r="O39" s="141">
        <f t="shared" si="1"/>
        <v>13.084455496679428</v>
      </c>
      <c r="P39" s="116"/>
      <c r="Q39" s="13" t="s">
        <v>160</v>
      </c>
    </row>
    <row r="40" spans="1:17" s="1" customFormat="1" ht="15.75" x14ac:dyDescent="0.25">
      <c r="A40" s="100">
        <f t="shared" si="0"/>
        <v>2337.7986028199998</v>
      </c>
      <c r="B40" s="205" t="s">
        <v>27</v>
      </c>
      <c r="C40" s="206">
        <v>2431.6941863000002</v>
      </c>
      <c r="D40" s="195">
        <v>2337.7986028199998</v>
      </c>
      <c r="E40" s="230">
        <f>IFERROR(D40/C40*100,0)</f>
        <v>96.138676318387326</v>
      </c>
      <c r="F40" s="230">
        <v>2454.9769019999999</v>
      </c>
      <c r="G40" s="84">
        <f>IFERROR(D40-F40,"")</f>
        <v>-117.17829918000007</v>
      </c>
      <c r="H40" s="309">
        <v>13479.7</v>
      </c>
      <c r="I40" s="230">
        <v>14992.483998629998</v>
      </c>
      <c r="J40" s="308">
        <f>IFERROR(I40/H40*100,"")</f>
        <v>111.22268298723263</v>
      </c>
      <c r="K40" s="131">
        <v>15366.47790358</v>
      </c>
      <c r="L40" s="84">
        <f>IFERROR(I40-K40,"")</f>
        <v>-373.99390495000262</v>
      </c>
      <c r="M40" s="95">
        <f>IFERROR(IF(D40&gt;0,I40/D40*10,""),"")</f>
        <v>64.13077662269589</v>
      </c>
      <c r="N40" s="75">
        <f>IFERROR(IF(F40&gt;0,K40/F40*10,""),"")</f>
        <v>62.593166929845118</v>
      </c>
      <c r="O40" s="141">
        <f t="shared" si="1"/>
        <v>1.5376096928507721</v>
      </c>
      <c r="P40" s="116"/>
      <c r="Q40" s="13" t="s">
        <v>160</v>
      </c>
    </row>
    <row r="41" spans="1:17" s="1" customFormat="1" ht="15.75" x14ac:dyDescent="0.25">
      <c r="A41" s="100">
        <f t="shared" si="0"/>
        <v>15.3426330075</v>
      </c>
      <c r="B41" s="205" t="s">
        <v>28</v>
      </c>
      <c r="C41" s="206">
        <v>22.085550000000001</v>
      </c>
      <c r="D41" s="195">
        <v>15.3426330075</v>
      </c>
      <c r="E41" s="230">
        <f>IFERROR(D41/C41*100,0)</f>
        <v>69.469100871384228</v>
      </c>
      <c r="F41" s="230">
        <v>10.701648919999998</v>
      </c>
      <c r="G41" s="83">
        <f>IFERROR(D41-F41,"")</f>
        <v>4.6409840875000015</v>
      </c>
      <c r="H41" s="308">
        <v>68</v>
      </c>
      <c r="I41" s="230">
        <v>46.462904790299994</v>
      </c>
      <c r="J41" s="308">
        <f>IFERROR(I41/H41*100,"")</f>
        <v>68.327801162205873</v>
      </c>
      <c r="K41" s="131">
        <v>33.237121026200001</v>
      </c>
      <c r="L41" s="83">
        <f>IFERROR(I41-K41,"")</f>
        <v>13.225783764099994</v>
      </c>
      <c r="M41" s="95">
        <f>IFERROR(IF(D41&gt;0,I41/D41*10,""),"")</f>
        <v>30.283527454242925</v>
      </c>
      <c r="N41" s="74">
        <f>IFERROR(IF(F41&gt;0,K41/F41*10,""),"")</f>
        <v>31.057943756764548</v>
      </c>
      <c r="O41" s="99">
        <f t="shared" si="1"/>
        <v>-0.77441630252162241</v>
      </c>
      <c r="P41" s="116"/>
      <c r="Q41" s="13" t="s">
        <v>160</v>
      </c>
    </row>
    <row r="42" spans="1:17" s="1" customFormat="1" ht="15.75" x14ac:dyDescent="0.25">
      <c r="A42" s="100">
        <f t="shared" si="0"/>
        <v>2122.2767311020002</v>
      </c>
      <c r="B42" s="205" t="s">
        <v>29</v>
      </c>
      <c r="C42" s="206">
        <v>2200.5737816999999</v>
      </c>
      <c r="D42" s="195">
        <v>2122.2767311020002</v>
      </c>
      <c r="E42" s="230">
        <f>IFERROR(D42/C42*100,0)</f>
        <v>96.441971123662427</v>
      </c>
      <c r="F42" s="230">
        <v>1773.4518522299998</v>
      </c>
      <c r="G42" s="83">
        <f>IFERROR(D42-F42,"")</f>
        <v>348.82487887200045</v>
      </c>
      <c r="H42" s="308">
        <v>4769.7</v>
      </c>
      <c r="I42" s="230">
        <v>6765.6161146650002</v>
      </c>
      <c r="J42" s="308">
        <f>IFERROR(I42/H42*100,"")</f>
        <v>141.84573693659979</v>
      </c>
      <c r="K42" s="131">
        <v>4263.3234942050003</v>
      </c>
      <c r="L42" s="83">
        <f>IFERROR(I42-K42,"")</f>
        <v>2502.2926204599999</v>
      </c>
      <c r="M42" s="95">
        <f>IFERROR(IF(D42&gt;0,I42/D42*10,""),"")</f>
        <v>31.879047701531029</v>
      </c>
      <c r="N42" s="75">
        <f>IFERROR(IF(F42&gt;0,K42/F42*10,""),"")</f>
        <v>24.039691231787039</v>
      </c>
      <c r="O42" s="141">
        <f t="shared" si="1"/>
        <v>7.8393564697439899</v>
      </c>
      <c r="P42" s="116"/>
      <c r="Q42" s="13" t="s">
        <v>160</v>
      </c>
    </row>
    <row r="43" spans="1:17" s="1" customFormat="1" ht="15.75" x14ac:dyDescent="0.25">
      <c r="A43" s="100">
        <f t="shared" si="0"/>
        <v>3603.9104607899999</v>
      </c>
      <c r="B43" s="205" t="s">
        <v>30</v>
      </c>
      <c r="C43" s="206">
        <v>3657.9959285</v>
      </c>
      <c r="D43" s="195">
        <v>3603.9104607899999</v>
      </c>
      <c r="E43" s="230">
        <f>IFERROR(D43/C43*100,0)</f>
        <v>98.521445382467149</v>
      </c>
      <c r="F43" s="230">
        <v>3538.6150929999994</v>
      </c>
      <c r="G43" s="84">
        <f>IFERROR(D43-F43,"")</f>
        <v>65.295367790000455</v>
      </c>
      <c r="H43" s="309">
        <v>13315.2</v>
      </c>
      <c r="I43" s="230">
        <v>15087.041590409997</v>
      </c>
      <c r="J43" s="308">
        <f>IFERROR(I43/H43*100,"")</f>
        <v>113.30690932475665</v>
      </c>
      <c r="K43" s="131">
        <v>13814.665722540001</v>
      </c>
      <c r="L43" s="84">
        <f>IFERROR(I43-K43,"")</f>
        <v>1272.375867869996</v>
      </c>
      <c r="M43" s="95">
        <f>IFERROR(IF(D43&gt;0,I43/D43*10,""),"")</f>
        <v>41.86297566089592</v>
      </c>
      <c r="N43" s="75">
        <f>IFERROR(IF(F43&gt;0,K43/F43*10,""),"")</f>
        <v>39.039752444022042</v>
      </c>
      <c r="O43" s="141">
        <f t="shared" si="1"/>
        <v>2.8232232168738776</v>
      </c>
      <c r="P43" s="116"/>
      <c r="Q43" s="13" t="s">
        <v>160</v>
      </c>
    </row>
    <row r="44" spans="1:17" s="1" customFormat="1" ht="15.75" x14ac:dyDescent="0.25">
      <c r="A44" s="100">
        <f t="shared" si="0"/>
        <v>0.47493235352999991</v>
      </c>
      <c r="B44" s="205" t="s">
        <v>64</v>
      </c>
      <c r="C44" s="206">
        <v>0.46510000000000001</v>
      </c>
      <c r="D44" s="195">
        <v>0.47493235352999991</v>
      </c>
      <c r="E44" s="230">
        <f>IFERROR(D44/C44*100,0)</f>
        <v>102.11402999999997</v>
      </c>
      <c r="F44" s="230">
        <v>0.52272348000000002</v>
      </c>
      <c r="G44" s="84">
        <f>IFERROR(D44-F44,"")</f>
        <v>-4.7791126470000111E-2</v>
      </c>
      <c r="H44" s="309">
        <v>1.1779999999999999</v>
      </c>
      <c r="I44" s="230">
        <v>1.5357950111999996</v>
      </c>
      <c r="J44" s="308">
        <f>IFERROR(I44/H44*100,"")</f>
        <v>130.37309093378607</v>
      </c>
      <c r="K44" s="131">
        <v>1.2987583738000001</v>
      </c>
      <c r="L44" s="84">
        <f>IFERROR(I44-K44,"")</f>
        <v>0.23703663739999947</v>
      </c>
      <c r="M44" s="95">
        <f>IFERROR(IF(D44&gt;0,I44/D44*10,""),"")</f>
        <v>32.337131799612983</v>
      </c>
      <c r="N44" s="75">
        <f>IFERROR(IF(F44&gt;0,K44/F44*10,""),"")</f>
        <v>24.845992642228353</v>
      </c>
      <c r="O44" s="141">
        <f t="shared" si="1"/>
        <v>7.4911391573846302</v>
      </c>
      <c r="P44" s="116"/>
      <c r="Q44" s="13" t="s">
        <v>160</v>
      </c>
    </row>
    <row r="45" spans="1:17" s="13" customFormat="1" ht="15.75" x14ac:dyDescent="0.25">
      <c r="A45" s="100">
        <f t="shared" si="0"/>
        <v>2923.5787993358999</v>
      </c>
      <c r="B45" s="203" t="s">
        <v>62</v>
      </c>
      <c r="C45" s="204">
        <v>3243.7244267000001</v>
      </c>
      <c r="D45" s="194">
        <v>2923.5787993358999</v>
      </c>
      <c r="E45" s="236">
        <f>IFERROR(D45/C45*100,0)</f>
        <v>90.130307472210262</v>
      </c>
      <c r="F45" s="130">
        <v>2985.9727849800001</v>
      </c>
      <c r="G45" s="86">
        <f>IFERROR(D45-F45,"")</f>
        <v>-62.393985644100212</v>
      </c>
      <c r="H45" s="311">
        <v>12579.75</v>
      </c>
      <c r="I45" s="236">
        <v>11373.166572993598</v>
      </c>
      <c r="J45" s="351">
        <f>IFERROR(I45/H45*100,"")</f>
        <v>90.4085261868765</v>
      </c>
      <c r="K45" s="229">
        <v>12020.7214444848</v>
      </c>
      <c r="L45" s="86">
        <f>IFERROR(I45-K45,"")</f>
        <v>-647.55487149120199</v>
      </c>
      <c r="M45" s="94">
        <f>IFERROR(IF(D45&gt;0,I45/D45*10,""),"")</f>
        <v>38.901522256137056</v>
      </c>
      <c r="N45" s="76">
        <f>IFERROR(IF(F45&gt;0,K45/F45*10,""),"")</f>
        <v>40.257304101870155</v>
      </c>
      <c r="O45" s="140">
        <f t="shared" si="1"/>
        <v>-1.3557818457330981</v>
      </c>
      <c r="P45" s="116"/>
      <c r="Q45" s="13" t="s">
        <v>160</v>
      </c>
    </row>
    <row r="46" spans="1:17" s="1" customFormat="1" ht="15.75" x14ac:dyDescent="0.25">
      <c r="A46" s="100">
        <f t="shared" si="0"/>
        <v>149.33053633169999</v>
      </c>
      <c r="B46" s="205" t="s">
        <v>86</v>
      </c>
      <c r="C46" s="206">
        <v>169.6746</v>
      </c>
      <c r="D46" s="195">
        <v>149.33053633169999</v>
      </c>
      <c r="E46" s="230">
        <f>IFERROR(D46/C46*100,0)</f>
        <v>88.009953364675681</v>
      </c>
      <c r="F46" s="230">
        <v>140.32694165999999</v>
      </c>
      <c r="G46" s="84">
        <f>IFERROR(D46-F46,"")</f>
        <v>9.0035946717000002</v>
      </c>
      <c r="H46" s="309">
        <v>460</v>
      </c>
      <c r="I46" s="230">
        <v>413.38720650869993</v>
      </c>
      <c r="J46" s="308">
        <f>IFERROR(I46/H46*100,"")</f>
        <v>89.866784023630416</v>
      </c>
      <c r="K46" s="131">
        <v>376.26212681219999</v>
      </c>
      <c r="L46" s="84">
        <f>IFERROR(I46-K46,"")</f>
        <v>37.125079696499938</v>
      </c>
      <c r="M46" s="95">
        <f>IFERROR(IF(D46&gt;0,I46/D46*10,""),"")</f>
        <v>27.682697502034337</v>
      </c>
      <c r="N46" s="75">
        <f>IFERROR(IF(F46&gt;0,K46/F46*10,""),"")</f>
        <v>26.813249284934212</v>
      </c>
      <c r="O46" s="141">
        <f t="shared" si="1"/>
        <v>0.86944821710012477</v>
      </c>
      <c r="P46" s="116"/>
      <c r="Q46" s="13" t="s">
        <v>160</v>
      </c>
    </row>
    <row r="47" spans="1:17" s="1" customFormat="1" ht="15.75" x14ac:dyDescent="0.25">
      <c r="A47" s="100">
        <f t="shared" si="0"/>
        <v>26.498590784999998</v>
      </c>
      <c r="B47" s="205" t="s">
        <v>87</v>
      </c>
      <c r="C47" s="206">
        <v>49.847099999999998</v>
      </c>
      <c r="D47" s="195">
        <v>26.498590784999998</v>
      </c>
      <c r="E47" s="230">
        <f>IFERROR(D47/C47*100,0)</f>
        <v>53.159744067357984</v>
      </c>
      <c r="F47" s="230">
        <v>40.338854599999998</v>
      </c>
      <c r="G47" s="84">
        <f>IFERROR(D47-F47,"")</f>
        <v>-13.840263815</v>
      </c>
      <c r="H47" s="312">
        <v>151.6</v>
      </c>
      <c r="I47" s="230">
        <v>123.40582639529998</v>
      </c>
      <c r="J47" s="308">
        <f>IFERROR(I47/H47*100,"")</f>
        <v>81.402260155211067</v>
      </c>
      <c r="K47" s="131">
        <v>87.514964941400009</v>
      </c>
      <c r="L47" s="84">
        <f>IFERROR(I47-K47,"")</f>
        <v>35.890861453899973</v>
      </c>
      <c r="M47" s="95">
        <f>IFERROR(IF(D47&gt;0,I47/D47*10,""),"")</f>
        <v>46.570712909441234</v>
      </c>
      <c r="N47" s="75">
        <f>IFERROR(IF(F47&gt;0,K47/F47*10,""),"")</f>
        <v>21.694955349922111</v>
      </c>
      <c r="O47" s="141">
        <f t="shared" si="1"/>
        <v>24.875757559519123</v>
      </c>
      <c r="P47" s="116"/>
      <c r="Q47" s="13" t="s">
        <v>160</v>
      </c>
    </row>
    <row r="48" spans="1:17" s="1" customFormat="1" ht="15.75" x14ac:dyDescent="0.25">
      <c r="A48" s="100">
        <f t="shared" si="0"/>
        <v>152.20402513589997</v>
      </c>
      <c r="B48" s="205" t="s">
        <v>88</v>
      </c>
      <c r="C48" s="206">
        <v>205.43558340000001</v>
      </c>
      <c r="D48" s="195">
        <v>152.20402513589997</v>
      </c>
      <c r="E48" s="230">
        <f>IFERROR(D48/C48*100,0)</f>
        <v>74.088443013081232</v>
      </c>
      <c r="F48" s="230">
        <v>162.88306763999998</v>
      </c>
      <c r="G48" s="84">
        <f>IFERROR(D48-F48,"")</f>
        <v>-10.679042504100011</v>
      </c>
      <c r="H48" s="327">
        <v>1287.55</v>
      </c>
      <c r="I48" s="230">
        <v>849.72147783899993</v>
      </c>
      <c r="J48" s="308">
        <f>IFERROR(I48/H48*100,"")</f>
        <v>65.995221765290665</v>
      </c>
      <c r="K48" s="131">
        <v>879.42267958340005</v>
      </c>
      <c r="L48" s="84">
        <f>IFERROR(I48-K48,"")</f>
        <v>-29.701201744400123</v>
      </c>
      <c r="M48" s="95">
        <f>IFERROR(IF(D48&gt;0,I48/D48*10,""),"")</f>
        <v>55.827792798534759</v>
      </c>
      <c r="N48" s="75">
        <f>IFERROR(IF(F48&gt;0,K48/F48*10,""),"")</f>
        <v>53.9910435335782</v>
      </c>
      <c r="O48" s="141">
        <f t="shared" si="1"/>
        <v>1.8367492649565591</v>
      </c>
      <c r="P48" s="116"/>
      <c r="Q48" s="13" t="s">
        <v>160</v>
      </c>
    </row>
    <row r="49" spans="1:17" s="1" customFormat="1" ht="15.75" x14ac:dyDescent="0.25">
      <c r="A49" s="100">
        <f t="shared" si="0"/>
        <v>30.945656791499996</v>
      </c>
      <c r="B49" s="205" t="s">
        <v>89</v>
      </c>
      <c r="C49" s="206">
        <v>81.060550000000006</v>
      </c>
      <c r="D49" s="195">
        <v>30.945656791499996</v>
      </c>
      <c r="E49" s="230">
        <f>IFERROR(D49/C49*100,0)</f>
        <v>38.175976836451262</v>
      </c>
      <c r="F49" s="230">
        <v>32.837367450000002</v>
      </c>
      <c r="G49" s="84">
        <f>IFERROR(D49-F49,"")</f>
        <v>-1.8917106585000063</v>
      </c>
      <c r="H49" s="327">
        <v>420</v>
      </c>
      <c r="I49" s="230">
        <v>114.62504095559999</v>
      </c>
      <c r="J49" s="308">
        <f>IFERROR(I49/H49*100,"")</f>
        <v>27.291676417999994</v>
      </c>
      <c r="K49" s="131">
        <v>145.65454809859997</v>
      </c>
      <c r="L49" s="87">
        <f>IFERROR(I49-K49,"")</f>
        <v>-31.029507142999989</v>
      </c>
      <c r="M49" s="95">
        <f>IFERROR(IF(D49&gt;0,I49/D49*10,""),"")</f>
        <v>37.040752351097183</v>
      </c>
      <c r="N49" s="75">
        <f>IFERROR(IF(F49&gt;0,K49/F49*10,""),"")</f>
        <v>44.356341390759077</v>
      </c>
      <c r="O49" s="141">
        <f t="shared" si="1"/>
        <v>-7.3155890396618943</v>
      </c>
      <c r="P49" s="116"/>
      <c r="Q49" s="13" t="s">
        <v>160</v>
      </c>
    </row>
    <row r="50" spans="1:17" s="1" customFormat="1" ht="15.75" x14ac:dyDescent="0.25">
      <c r="A50" s="100">
        <f t="shared" si="0"/>
        <v>49.470162973799994</v>
      </c>
      <c r="B50" s="205" t="s">
        <v>101</v>
      </c>
      <c r="C50" s="206">
        <v>126.40152999999999</v>
      </c>
      <c r="D50" s="195">
        <v>49.470162973799994</v>
      </c>
      <c r="E50" s="230">
        <f>IFERROR(D50/C50*100,0)</f>
        <v>39.137313427930813</v>
      </c>
      <c r="F50" s="230">
        <v>80.952240329999995</v>
      </c>
      <c r="G50" s="84">
        <f>IFERROR(D50-F50,"")</f>
        <v>-31.482077356200001</v>
      </c>
      <c r="H50" s="327">
        <v>877.5</v>
      </c>
      <c r="I50" s="230">
        <v>172.45119500429996</v>
      </c>
      <c r="J50" s="308">
        <f>IFERROR(I50/H50*100,"")</f>
        <v>19.652557835247858</v>
      </c>
      <c r="K50" s="131">
        <v>420.51514682520008</v>
      </c>
      <c r="L50" s="87">
        <f>IFERROR(I50-K50,"")</f>
        <v>-248.06395182090012</v>
      </c>
      <c r="M50" s="95">
        <f>IFERROR(IF(D50&gt;0,I50/D50*10,""),"")</f>
        <v>34.859637534574574</v>
      </c>
      <c r="N50" s="75">
        <f>IFERROR(IF(F50&gt;0,K50/F50*10,""),"")</f>
        <v>51.946078960999664</v>
      </c>
      <c r="O50" s="141">
        <f t="shared" si="1"/>
        <v>-17.08644142642509</v>
      </c>
      <c r="P50" s="116"/>
      <c r="Q50" s="13" t="s">
        <v>160</v>
      </c>
    </row>
    <row r="51" spans="1:17" s="1" customFormat="1" ht="15.75" x14ac:dyDescent="0.25">
      <c r="A51" s="100">
        <f t="shared" si="0"/>
        <v>181.21155763799999</v>
      </c>
      <c r="B51" s="205" t="s">
        <v>90</v>
      </c>
      <c r="C51" s="206">
        <v>199.48689999999999</v>
      </c>
      <c r="D51" s="195">
        <v>181.21155763799999</v>
      </c>
      <c r="E51" s="230">
        <f>IFERROR(D51/C51*100,0)</f>
        <v>90.838825826658294</v>
      </c>
      <c r="F51" s="230">
        <v>177.59428929999999</v>
      </c>
      <c r="G51" s="84">
        <f>IFERROR(D51-F51,"")</f>
        <v>3.6172683380000024</v>
      </c>
      <c r="H51" s="327">
        <v>507</v>
      </c>
      <c r="I51" s="230">
        <v>543.31709828069995</v>
      </c>
      <c r="J51" s="308">
        <f>IFERROR(I51/H51*100,"")</f>
        <v>107.16313575556211</v>
      </c>
      <c r="K51" s="131">
        <v>526.18028620400003</v>
      </c>
      <c r="L51" s="87">
        <f>IFERROR(I51-K51,"")</f>
        <v>17.136812076699925</v>
      </c>
      <c r="M51" s="95">
        <f>IFERROR(IF(D51&gt;0,I51/D51*10,""),"")</f>
        <v>29.982474923926517</v>
      </c>
      <c r="N51" s="75">
        <f>IFERROR(IF(F51&gt;0,K51/F51*10,""),"")</f>
        <v>29.628221058119351</v>
      </c>
      <c r="O51" s="141">
        <f t="shared" si="1"/>
        <v>0.35425386580716633</v>
      </c>
      <c r="P51" s="116"/>
      <c r="Q51" s="13" t="s">
        <v>160</v>
      </c>
    </row>
    <row r="52" spans="1:17" s="1" customFormat="1" ht="15.75" x14ac:dyDescent="0.25">
      <c r="A52" s="100">
        <f t="shared" si="0"/>
        <v>2333.9182696799999</v>
      </c>
      <c r="B52" s="205" t="s">
        <v>102</v>
      </c>
      <c r="C52" s="206">
        <v>2411.8181632999999</v>
      </c>
      <c r="D52" s="195">
        <v>2333.9182696799999</v>
      </c>
      <c r="E52" s="230">
        <f>IFERROR(D52/C52*100,0)</f>
        <v>96.770076003017877</v>
      </c>
      <c r="F52" s="230">
        <v>2351.0400239999999</v>
      </c>
      <c r="G52" s="264">
        <f>IFERROR(D52-F52,"")</f>
        <v>-17.121754320000036</v>
      </c>
      <c r="H52" s="327">
        <v>8876.1</v>
      </c>
      <c r="I52" s="230">
        <v>9156.2587280099997</v>
      </c>
      <c r="J52" s="308">
        <f>IFERROR(I52/H52*100,"")</f>
        <v>103.15632685537565</v>
      </c>
      <c r="K52" s="131">
        <v>9585.1716920199997</v>
      </c>
      <c r="L52" s="88">
        <f>IFERROR(I52-K52,"")</f>
        <v>-428.91296401</v>
      </c>
      <c r="M52" s="95">
        <f>IFERROR(IF(D52&gt;0,I52/D52*10,""),"")</f>
        <v>39.231274063703189</v>
      </c>
      <c r="N52" s="77">
        <f>IFERROR(IF(F52&gt;0,K52/F52*10,""),"")</f>
        <v>40.769921371700136</v>
      </c>
      <c r="O52" s="142">
        <f t="shared" si="1"/>
        <v>-1.5386473079969463</v>
      </c>
      <c r="P52" s="116"/>
      <c r="Q52" s="13" t="s">
        <v>160</v>
      </c>
    </row>
    <row r="53" spans="1:17" s="13" customFormat="1" ht="15.75" x14ac:dyDescent="0.25">
      <c r="A53" s="100">
        <f t="shared" si="0"/>
        <v>12741.553801131</v>
      </c>
      <c r="B53" s="208" t="s">
        <v>31</v>
      </c>
      <c r="C53" s="209">
        <v>13035.19434</v>
      </c>
      <c r="D53" s="196">
        <v>12741.553801131</v>
      </c>
      <c r="E53" s="237">
        <f>IFERROR(D53/C53*100,0)</f>
        <v>97.747325193549813</v>
      </c>
      <c r="F53" s="132">
        <v>12155.156520359997</v>
      </c>
      <c r="G53" s="153">
        <f>IFERROR(D53-F53,"")</f>
        <v>586.39728077100335</v>
      </c>
      <c r="H53" s="328">
        <v>26465.91</v>
      </c>
      <c r="I53" s="237">
        <v>37316.206998918904</v>
      </c>
      <c r="J53" s="351">
        <f>IFERROR(I53/H53*100,"")</f>
        <v>140.99725646659763</v>
      </c>
      <c r="K53" s="229">
        <v>20575.720296798601</v>
      </c>
      <c r="L53" s="162">
        <f>IFERROR(I53-K53,"")</f>
        <v>16740.486702120303</v>
      </c>
      <c r="M53" s="94">
        <f>IFERROR(IF(D53&gt;0,I53/D53*10,""),"")</f>
        <v>29.287014426456011</v>
      </c>
      <c r="N53" s="78">
        <f>IFERROR(IF(F53&gt;0,K53/F53*10,""),"")</f>
        <v>16.927565072760753</v>
      </c>
      <c r="O53" s="143">
        <f t="shared" si="1"/>
        <v>12.359449353695258</v>
      </c>
      <c r="P53" s="116"/>
      <c r="Q53" s="13" t="s">
        <v>160</v>
      </c>
    </row>
    <row r="54" spans="1:17" s="17" customFormat="1" ht="15.75" x14ac:dyDescent="0.25">
      <c r="A54" s="100">
        <f t="shared" si="0"/>
        <v>1781.5834814099999</v>
      </c>
      <c r="B54" s="210" t="s">
        <v>91</v>
      </c>
      <c r="C54" s="206">
        <v>1759.5099</v>
      </c>
      <c r="D54" s="195">
        <v>1781.5834814099999</v>
      </c>
      <c r="E54" s="230">
        <f>IFERROR(D54/C54*100,0)</f>
        <v>101.25453010579821</v>
      </c>
      <c r="F54" s="230">
        <v>1487.1280399999998</v>
      </c>
      <c r="G54" s="265">
        <f>IFERROR(D54-F54,"")</f>
        <v>294.45544141000005</v>
      </c>
      <c r="H54" s="329">
        <v>3403.9</v>
      </c>
      <c r="I54" s="230">
        <v>5281.95031578</v>
      </c>
      <c r="J54" s="308">
        <f>IFERROR(I54/H54*100,"")</f>
        <v>155.17348675871793</v>
      </c>
      <c r="K54" s="131">
        <v>2221.8082413999996</v>
      </c>
      <c r="L54" s="89">
        <f>IFERROR(I54-K54,"")</f>
        <v>3060.1420743800004</v>
      </c>
      <c r="M54" s="97">
        <f>IFERROR(IF(D54&gt;0,I54/D54*10,""),"")</f>
        <v>29.647503868859978</v>
      </c>
      <c r="N54" s="79">
        <f>IFERROR(IF(F54&gt;0,K54/F54*10,""),"")</f>
        <v>14.940261911812247</v>
      </c>
      <c r="O54" s="144">
        <f t="shared" si="1"/>
        <v>14.707241957047732</v>
      </c>
      <c r="P54" s="116"/>
      <c r="Q54" s="13" t="s">
        <v>160</v>
      </c>
    </row>
    <row r="55" spans="1:17" s="1" customFormat="1" ht="15.75" x14ac:dyDescent="0.25">
      <c r="A55" s="100">
        <f t="shared" si="0"/>
        <v>150.90105011309998</v>
      </c>
      <c r="B55" s="210" t="s">
        <v>92</v>
      </c>
      <c r="C55" s="206">
        <v>152.33099999999999</v>
      </c>
      <c r="D55" s="195">
        <v>150.90105011309998</v>
      </c>
      <c r="E55" s="230">
        <f>IFERROR(D55/C55*100,0)</f>
        <v>99.061287665084592</v>
      </c>
      <c r="F55" s="230">
        <v>141.08772718999998</v>
      </c>
      <c r="G55" s="83">
        <f>IFERROR(D55-F55,"")</f>
        <v>9.813322923100003</v>
      </c>
      <c r="H55" s="329">
        <v>263.63</v>
      </c>
      <c r="I55" s="230">
        <v>423.49036863689997</v>
      </c>
      <c r="J55" s="308">
        <f>IFERROR(I55/H55*100,"")</f>
        <v>160.63815523153662</v>
      </c>
      <c r="K55" s="131">
        <v>230.34803634720004</v>
      </c>
      <c r="L55" s="90">
        <f>IFERROR(I55-K55,"")</f>
        <v>193.14233228969994</v>
      </c>
      <c r="M55" s="97">
        <f>IFERROR(IF(D55&gt;0,I55/D55*10,""),"")</f>
        <v>28.064110111857733</v>
      </c>
      <c r="N55" s="75">
        <f>IFERROR(IF(F55&gt;0,K55/F55*10,""),"")</f>
        <v>16.32658211560776</v>
      </c>
      <c r="O55" s="141">
        <f t="shared" si="1"/>
        <v>11.737527996249973</v>
      </c>
      <c r="P55" s="116"/>
      <c r="Q55" s="13" t="s">
        <v>160</v>
      </c>
    </row>
    <row r="56" spans="1:17" s="1" customFormat="1" ht="15.75" x14ac:dyDescent="0.25">
      <c r="A56" s="100">
        <f t="shared" si="0"/>
        <v>465.91874810190001</v>
      </c>
      <c r="B56" s="210" t="s">
        <v>93</v>
      </c>
      <c r="C56" s="206">
        <v>475.33976000000001</v>
      </c>
      <c r="D56" s="195">
        <v>465.91874810190001</v>
      </c>
      <c r="E56" s="230">
        <f>IFERROR(D56/C56*100,0)</f>
        <v>98.018046733961413</v>
      </c>
      <c r="F56" s="230">
        <v>493.14097793999991</v>
      </c>
      <c r="G56" s="83">
        <f>IFERROR(D56-F56,"")</f>
        <v>-27.222229838099906</v>
      </c>
      <c r="H56" s="329">
        <v>1297</v>
      </c>
      <c r="I56" s="230">
        <v>1702.7146891991997</v>
      </c>
      <c r="J56" s="308">
        <f>IFERROR(I56/H56*100,"")</f>
        <v>131.28100919037777</v>
      </c>
      <c r="K56" s="131">
        <v>1267.5295664880002</v>
      </c>
      <c r="L56" s="90">
        <f>IFERROR(I56-K56,"")</f>
        <v>435.18512271119948</v>
      </c>
      <c r="M56" s="97">
        <f>IFERROR(IF(D56&gt;0,I56/D56*10,""),"")</f>
        <v>36.545313880067411</v>
      </c>
      <c r="N56" s="75">
        <f>IFERROR(IF(F56&gt;0,K56/F56*10,""),"")</f>
        <v>25.7031888078508</v>
      </c>
      <c r="O56" s="141">
        <f t="shared" si="1"/>
        <v>10.842125072216611</v>
      </c>
      <c r="P56" s="116"/>
      <c r="Q56" s="13" t="s">
        <v>160</v>
      </c>
    </row>
    <row r="57" spans="1:17" s="1" customFormat="1" ht="15.75" x14ac:dyDescent="0.25">
      <c r="A57" s="100">
        <f t="shared" si="0"/>
        <v>1490.3542678499998</v>
      </c>
      <c r="B57" s="210" t="s">
        <v>94</v>
      </c>
      <c r="C57" s="206">
        <v>1494.6930500000001</v>
      </c>
      <c r="D57" s="195">
        <v>1490.3542678499998</v>
      </c>
      <c r="E57" s="230">
        <f>IFERROR(D57/C57*100,0)</f>
        <v>99.709720858740852</v>
      </c>
      <c r="F57" s="230">
        <v>1600.5985433299998</v>
      </c>
      <c r="G57" s="83">
        <f>IFERROR(D57-F57,"")</f>
        <v>-110.24427547999994</v>
      </c>
      <c r="H57" s="329">
        <v>4200</v>
      </c>
      <c r="I57" s="230">
        <v>5509.9709447699988</v>
      </c>
      <c r="J57" s="308">
        <f>IFERROR(I57/H57*100,"")</f>
        <v>131.18978439928568</v>
      </c>
      <c r="K57" s="131">
        <v>2606.3840962713998</v>
      </c>
      <c r="L57" s="90">
        <f>IFERROR(I57-K57,"")</f>
        <v>2903.586848498599</v>
      </c>
      <c r="M57" s="97">
        <f>IFERROR(IF(D57&gt;0,I57/D57*10,""),"")</f>
        <v>36.970880438506335</v>
      </c>
      <c r="N57" s="75">
        <f>IFERROR(IF(F57&gt;0,K57/F57*10,""),"")</f>
        <v>16.283808998406883</v>
      </c>
      <c r="O57" s="141">
        <f t="shared" si="1"/>
        <v>20.687071440099452</v>
      </c>
      <c r="P57" s="116"/>
      <c r="Q57" s="13" t="s">
        <v>160</v>
      </c>
    </row>
    <row r="58" spans="1:17" s="1" customFormat="1" ht="15.75" x14ac:dyDescent="0.25">
      <c r="A58" s="100">
        <f t="shared" si="0"/>
        <v>344.22128942850003</v>
      </c>
      <c r="B58" s="210" t="s">
        <v>57</v>
      </c>
      <c r="C58" s="206">
        <v>361.52134999999998</v>
      </c>
      <c r="D58" s="195">
        <v>344.22128942850003</v>
      </c>
      <c r="E58" s="230">
        <f>IFERROR(D58/C58*100,0)</f>
        <v>95.214650373622476</v>
      </c>
      <c r="F58" s="230">
        <v>347.32138761999994</v>
      </c>
      <c r="G58" s="83">
        <f>IFERROR(D58-F58,"")</f>
        <v>-3.1000981914999102</v>
      </c>
      <c r="H58" s="329">
        <v>676.44</v>
      </c>
      <c r="I58" s="230">
        <v>958.24214208119986</v>
      </c>
      <c r="J58" s="308">
        <f>IFERROR(I58/H58*100,"")</f>
        <v>141.65959169788891</v>
      </c>
      <c r="K58" s="131">
        <v>519.32648395579997</v>
      </c>
      <c r="L58" s="83">
        <f>IFERROR(I58-K58,"")</f>
        <v>438.91565812539989</v>
      </c>
      <c r="M58" s="97">
        <f>IFERROR(IF(D58&gt;0,I58/D58*10,""),"")</f>
        <v>27.83796852519319</v>
      </c>
      <c r="N58" s="75">
        <f>IFERROR(IF(F58&gt;0,K58/F58*10,""),"")</f>
        <v>14.952332406433568</v>
      </c>
      <c r="O58" s="141">
        <f t="shared" si="1"/>
        <v>12.885636118759622</v>
      </c>
      <c r="P58" s="116"/>
      <c r="Q58" s="13" t="s">
        <v>160</v>
      </c>
    </row>
    <row r="59" spans="1:17" s="1" customFormat="1" ht="15.75" x14ac:dyDescent="0.25">
      <c r="A59" s="100">
        <f t="shared" si="0"/>
        <v>303.73307653349997</v>
      </c>
      <c r="B59" s="210" t="s">
        <v>32</v>
      </c>
      <c r="C59" s="206">
        <v>302.96523999999999</v>
      </c>
      <c r="D59" s="195">
        <v>303.73307653349997</v>
      </c>
      <c r="E59" s="230">
        <f>IFERROR(D59/C59*100,0)</f>
        <v>100.2534404717518</v>
      </c>
      <c r="F59" s="230">
        <v>302.59408705999999</v>
      </c>
      <c r="G59" s="83">
        <f>IFERROR(D59-F59,"")</f>
        <v>1.1389894734999757</v>
      </c>
      <c r="H59" s="314">
        <v>810</v>
      </c>
      <c r="I59" s="230">
        <v>1023.9137170547999</v>
      </c>
      <c r="J59" s="308">
        <f>IFERROR(I59/H59*100,"")</f>
        <v>126.40910087096296</v>
      </c>
      <c r="K59" s="131">
        <v>609.10616535240013</v>
      </c>
      <c r="L59" s="83">
        <f>IFERROR(I59-K59,"")</f>
        <v>414.80755170239979</v>
      </c>
      <c r="M59" s="97">
        <f>IFERROR(IF(D59&gt;0,I59/D59*10,""),"")</f>
        <v>33.710971776294777</v>
      </c>
      <c r="N59" s="75">
        <f>IFERROR(IF(F59&gt;0,K59/F59*10,""),"")</f>
        <v>20.12948009891625</v>
      </c>
      <c r="O59" s="141">
        <f t="shared" si="1"/>
        <v>13.581491677378526</v>
      </c>
      <c r="P59" s="116"/>
      <c r="Q59" s="13" t="s">
        <v>160</v>
      </c>
    </row>
    <row r="60" spans="1:17" s="1" customFormat="1" ht="15.75" x14ac:dyDescent="0.25">
      <c r="A60" s="100">
        <f t="shared" si="0"/>
        <v>230.79710946569998</v>
      </c>
      <c r="B60" s="210" t="s">
        <v>60</v>
      </c>
      <c r="C60" s="206">
        <v>231.6986</v>
      </c>
      <c r="D60" s="195">
        <v>230.79710946569998</v>
      </c>
      <c r="E60" s="230">
        <f>IFERROR(D60/C60*100,0)</f>
        <v>99.610921026583668</v>
      </c>
      <c r="F60" s="230">
        <v>209.08736593999998</v>
      </c>
      <c r="G60" s="83">
        <f>IFERROR(D60-F60,"")</f>
        <v>21.709743525699992</v>
      </c>
      <c r="H60" s="308">
        <v>296.74</v>
      </c>
      <c r="I60" s="230">
        <v>488.6064432872999</v>
      </c>
      <c r="J60" s="308">
        <f>IFERROR(I60/H60*100,"")</f>
        <v>164.65809910605239</v>
      </c>
      <c r="K60" s="131">
        <v>292.31272978340002</v>
      </c>
      <c r="L60" s="83">
        <f>IFERROR(I60-K60,"")</f>
        <v>196.29371350389988</v>
      </c>
      <c r="M60" s="97">
        <f>IFERROR(IF(D60&gt;0,I60/D60*10,""),"")</f>
        <v>21.170388330184625</v>
      </c>
      <c r="N60" s="75">
        <f>IFERROR(IF(F60&gt;0,K60/F60*10,""),"")</f>
        <v>13.980410938233469</v>
      </c>
      <c r="O60" s="141">
        <f t="shared" si="1"/>
        <v>7.1899773919511567</v>
      </c>
      <c r="P60" s="116"/>
      <c r="Q60" s="13" t="s">
        <v>160</v>
      </c>
    </row>
    <row r="61" spans="1:17" s="1" customFormat="1" ht="15.75" x14ac:dyDescent="0.25">
      <c r="A61" s="100">
        <f t="shared" si="0"/>
        <v>315.0228036902999</v>
      </c>
      <c r="B61" s="210" t="s">
        <v>33</v>
      </c>
      <c r="C61" s="206">
        <v>321.96364999999997</v>
      </c>
      <c r="D61" s="195">
        <v>315.0228036902999</v>
      </c>
      <c r="E61" s="230">
        <f>IFERROR(D61/C61*100,0)</f>
        <v>97.844214305031002</v>
      </c>
      <c r="F61" s="230">
        <v>307.15069599999993</v>
      </c>
      <c r="G61" s="83">
        <f>IFERROR(D61-F61,"")</f>
        <v>7.8721076902999698</v>
      </c>
      <c r="H61" s="308">
        <v>585.35</v>
      </c>
      <c r="I61" s="230">
        <v>838.23569174459988</v>
      </c>
      <c r="J61" s="308">
        <f>IFERROR(I61/H61*100,"")</f>
        <v>143.2024757400871</v>
      </c>
      <c r="K61" s="131">
        <v>605.00581458000011</v>
      </c>
      <c r="L61" s="83">
        <f>IFERROR(I61-K61,"")</f>
        <v>233.22987716459977</v>
      </c>
      <c r="M61" s="97">
        <f>IFERROR(IF(D61&gt;0,I61/D61*10,""),"")</f>
        <v>26.60873060379059</v>
      </c>
      <c r="N61" s="75">
        <f>IFERROR(IF(F61&gt;0,K61/F61*10,""),"")</f>
        <v>19.697361017212224</v>
      </c>
      <c r="O61" s="141">
        <f t="shared" si="1"/>
        <v>6.9113695865783669</v>
      </c>
      <c r="P61" s="116"/>
      <c r="Q61" s="13" t="s">
        <v>160</v>
      </c>
    </row>
    <row r="62" spans="1:17" s="1" customFormat="1" ht="15.75" x14ac:dyDescent="0.25">
      <c r="A62" s="100">
        <f t="shared" si="0"/>
        <v>636.78309107999985</v>
      </c>
      <c r="B62" s="210" t="s">
        <v>95</v>
      </c>
      <c r="C62" s="206">
        <v>643.43565999999998</v>
      </c>
      <c r="D62" s="195">
        <v>636.78309107999985</v>
      </c>
      <c r="E62" s="230">
        <f>IFERROR(D62/C62*100,0)</f>
        <v>98.966086380726836</v>
      </c>
      <c r="F62" s="230">
        <v>592.5212469999999</v>
      </c>
      <c r="G62" s="83">
        <f>IFERROR(D62-F62,"")</f>
        <v>44.261844079999946</v>
      </c>
      <c r="H62" s="308">
        <v>1320</v>
      </c>
      <c r="I62" s="230">
        <v>1787.8124372399996</v>
      </c>
      <c r="J62" s="308">
        <f>IFERROR(I62/H62*100,"")</f>
        <v>135.44033615454543</v>
      </c>
      <c r="K62" s="131">
        <v>1313.4099589999998</v>
      </c>
      <c r="L62" s="83">
        <f>IFERROR(I62-K62,"")</f>
        <v>474.40247823999971</v>
      </c>
      <c r="M62" s="97">
        <f>IFERROR(IF(D62&gt;0,I62/D62*10,""),"")</f>
        <v>28.075689544579859</v>
      </c>
      <c r="N62" s="75">
        <f>IFERROR(IF(F62&gt;0,K62/F62*10,""),"")</f>
        <v>22.166461804533402</v>
      </c>
      <c r="O62" s="141">
        <f t="shared" si="1"/>
        <v>5.9092277400464575</v>
      </c>
      <c r="P62" s="116"/>
      <c r="Q62" s="13" t="s">
        <v>160</v>
      </c>
    </row>
    <row r="63" spans="1:17" s="1" customFormat="1" ht="15.75" x14ac:dyDescent="0.25">
      <c r="A63" s="100">
        <f t="shared" si="0"/>
        <v>2354.8516458299996</v>
      </c>
      <c r="B63" s="210" t="s">
        <v>34</v>
      </c>
      <c r="C63" s="206">
        <v>2392.1120000000001</v>
      </c>
      <c r="D63" s="195">
        <v>2354.8516458299996</v>
      </c>
      <c r="E63" s="230">
        <f>IFERROR(D63/C63*100,0)</f>
        <v>98.442365818573691</v>
      </c>
      <c r="F63" s="230">
        <v>1965.7847149999998</v>
      </c>
      <c r="G63" s="83">
        <f>IFERROR(D63-F63,"")</f>
        <v>389.06693082999982</v>
      </c>
      <c r="H63" s="308">
        <v>3700.0000000000009</v>
      </c>
      <c r="I63" s="230">
        <v>4160.3298102599992</v>
      </c>
      <c r="J63" s="308">
        <f>IFERROR(I63/H63*100,"")</f>
        <v>112.4413462232432</v>
      </c>
      <c r="K63" s="131">
        <v>1668.81555428</v>
      </c>
      <c r="L63" s="83">
        <f>IFERROR(I63-K63,"")</f>
        <v>2491.5142559799992</v>
      </c>
      <c r="M63" s="97">
        <f>IFERROR(IF(D63&gt;0,I63/D63*10,""),"")</f>
        <v>17.667056935952473</v>
      </c>
      <c r="N63" s="75">
        <f>IFERROR(IF(F63&gt;0,K63/F63*10,""),"")</f>
        <v>8.489309849374834</v>
      </c>
      <c r="O63" s="141">
        <f t="shared" si="1"/>
        <v>9.1777470865776394</v>
      </c>
      <c r="P63" s="116"/>
      <c r="Q63" s="13" t="s">
        <v>160</v>
      </c>
    </row>
    <row r="64" spans="1:17" s="1" customFormat="1" ht="15.75" x14ac:dyDescent="0.25">
      <c r="A64" s="100">
        <f t="shared" si="0"/>
        <v>831.41243226000006</v>
      </c>
      <c r="B64" s="210" t="s">
        <v>35</v>
      </c>
      <c r="C64" s="206">
        <v>858.41313500000001</v>
      </c>
      <c r="D64" s="195">
        <v>831.41243226000006</v>
      </c>
      <c r="E64" s="230">
        <f>IFERROR(D64/C64*100,0)</f>
        <v>96.854579498017586</v>
      </c>
      <c r="F64" s="230">
        <v>829.06375199999991</v>
      </c>
      <c r="G64" s="84">
        <f>IFERROR(D64-F64,"")</f>
        <v>2.3486802600001511</v>
      </c>
      <c r="H64" s="309">
        <v>2172.8999999999996</v>
      </c>
      <c r="I64" s="230">
        <v>3277.8603630000002</v>
      </c>
      <c r="J64" s="308">
        <f>IFERROR(I64/H64*100,"")</f>
        <v>150.85187367113079</v>
      </c>
      <c r="K64" s="131">
        <v>2321.3343665799998</v>
      </c>
      <c r="L64" s="84">
        <f>IFERROR(I64-K64,"")</f>
        <v>956.52599642000041</v>
      </c>
      <c r="M64" s="97">
        <f>IFERROR(IF(D64&gt;0,I64/D64*10,""),"")</f>
        <v>39.425202652910833</v>
      </c>
      <c r="N64" s="75">
        <f>IFERROR(IF(F64&gt;0,K64/F64*10,""),"")</f>
        <v>27.999467604030528</v>
      </c>
      <c r="O64" s="141">
        <f t="shared" si="1"/>
        <v>11.425735048880306</v>
      </c>
      <c r="P64" s="116"/>
      <c r="Q64" s="13" t="s">
        <v>160</v>
      </c>
    </row>
    <row r="65" spans="1:17" s="1" customFormat="1" ht="15.75" x14ac:dyDescent="0.25">
      <c r="A65" s="100">
        <f t="shared" si="0"/>
        <v>1110.1837341600001</v>
      </c>
      <c r="B65" s="205" t="s">
        <v>36</v>
      </c>
      <c r="C65" s="206">
        <v>1160.671795</v>
      </c>
      <c r="D65" s="195">
        <v>1110.1837341600001</v>
      </c>
      <c r="E65" s="230">
        <f>IFERROR(D65/C65*100,0)</f>
        <v>95.65010013532725</v>
      </c>
      <c r="F65" s="230">
        <v>1114.9408179999998</v>
      </c>
      <c r="G65" s="83">
        <f>IFERROR(D65-F65,"")</f>
        <v>-4.7570838399997228</v>
      </c>
      <c r="H65" s="308">
        <v>2350</v>
      </c>
      <c r="I65" s="230">
        <v>3489.7469752500001</v>
      </c>
      <c r="J65" s="308">
        <f>IFERROR(I65/H65*100,"")</f>
        <v>148.49987128723404</v>
      </c>
      <c r="K65" s="131">
        <v>2007.2671724000002</v>
      </c>
      <c r="L65" s="83">
        <f>IFERROR(I65-K65,"")</f>
        <v>1482.4798028499999</v>
      </c>
      <c r="M65" s="95">
        <f>IFERROR(IF(D65&gt;0,I65/D65*10,""),"")</f>
        <v>31.433958793230317</v>
      </c>
      <c r="N65" s="75">
        <f>IFERROR(IF(F65&gt;0,K65/F65*10,""),"")</f>
        <v>18.003351747410868</v>
      </c>
      <c r="O65" s="141">
        <f t="shared" si="1"/>
        <v>13.43060704581945</v>
      </c>
      <c r="P65" s="116"/>
      <c r="Q65" s="13" t="s">
        <v>160</v>
      </c>
    </row>
    <row r="66" spans="1:17" s="1" customFormat="1" ht="15.75" x14ac:dyDescent="0.25">
      <c r="A66" s="100">
        <f t="shared" si="0"/>
        <v>2094.4179814373997</v>
      </c>
      <c r="B66" s="210" t="s">
        <v>37</v>
      </c>
      <c r="C66" s="206">
        <v>2247.9216999999999</v>
      </c>
      <c r="D66" s="195">
        <v>2094.4179814373997</v>
      </c>
      <c r="E66" s="230">
        <f>IFERROR(D66/C66*100,0)</f>
        <v>93.171304918556544</v>
      </c>
      <c r="F66" s="230">
        <v>2111.5435235199998</v>
      </c>
      <c r="G66" s="83">
        <f>IFERROR(D66-F66,"")</f>
        <v>-17.125542082600077</v>
      </c>
      <c r="H66" s="308">
        <v>4333.8999999999996</v>
      </c>
      <c r="I66" s="230">
        <v>6132.4580716499995</v>
      </c>
      <c r="J66" s="308">
        <f>IFERROR(I66/H66*100,"")</f>
        <v>141.49975937723528</v>
      </c>
      <c r="K66" s="131">
        <v>3637.7238300846002</v>
      </c>
      <c r="L66" s="83">
        <f>IFERROR(I66-K66,"")</f>
        <v>2494.7342415653993</v>
      </c>
      <c r="M66" s="95">
        <f>IFERROR(IF(D66&gt;0,I66/D66*10,""),"")</f>
        <v>29.280010609158786</v>
      </c>
      <c r="N66" s="75">
        <f>IFERROR(IF(F66&gt;0,K66/F66*10,""),"")</f>
        <v>17.227794689357939</v>
      </c>
      <c r="O66" s="141">
        <f t="shared" si="1"/>
        <v>12.052215919800847</v>
      </c>
      <c r="P66" s="116"/>
      <c r="Q66" s="13" t="s">
        <v>160</v>
      </c>
    </row>
    <row r="67" spans="1:17" s="1" customFormat="1" ht="15.75" x14ac:dyDescent="0.25">
      <c r="A67" s="100">
        <f t="shared" si="0"/>
        <v>631.37308977060002</v>
      </c>
      <c r="B67" s="210" t="s">
        <v>38</v>
      </c>
      <c r="C67" s="206">
        <v>632.61749999999995</v>
      </c>
      <c r="D67" s="195">
        <v>631.37308977060002</v>
      </c>
      <c r="E67" s="230">
        <f>IFERROR(D67/C67*100,0)</f>
        <v>99.803291842321798</v>
      </c>
      <c r="F67" s="230">
        <v>653.19363975999988</v>
      </c>
      <c r="G67" s="83">
        <f>IFERROR(D67-F67,"")</f>
        <v>-21.820549989399865</v>
      </c>
      <c r="H67" s="308">
        <v>1056.05</v>
      </c>
      <c r="I67" s="230">
        <v>2240.8750289648997</v>
      </c>
      <c r="J67" s="308">
        <f>IFERROR(I67/H67*100,"")</f>
        <v>212.19402764688223</v>
      </c>
      <c r="K67" s="131">
        <v>1275.3482802758001</v>
      </c>
      <c r="L67" s="83">
        <f>IFERROR(I67-K67,"")</f>
        <v>965.52674868909958</v>
      </c>
      <c r="M67" s="95">
        <f>IFERROR(IF(D67&gt;0,I67/D67*10,""),"")</f>
        <v>35.492089626105034</v>
      </c>
      <c r="N67" s="75">
        <f>IFERROR(IF(F67&gt;0,K67/F67*10,""),"")</f>
        <v>19.52481167367759</v>
      </c>
      <c r="O67" s="141">
        <f t="shared" si="1"/>
        <v>15.967277952427445</v>
      </c>
      <c r="P67" s="116"/>
      <c r="Q67" s="13" t="s">
        <v>160</v>
      </c>
    </row>
    <row r="68" spans="1:17" s="13" customFormat="1" ht="15.75" x14ac:dyDescent="0.25">
      <c r="A68" s="100">
        <f t="shared" si="0"/>
        <v>3422.1025572168001</v>
      </c>
      <c r="B68" s="211" t="s">
        <v>138</v>
      </c>
      <c r="C68" s="209">
        <v>3395.9024450000002</v>
      </c>
      <c r="D68" s="196">
        <v>3422.1025572168001</v>
      </c>
      <c r="E68" s="237">
        <f>IFERROR(D68/C68*100,0)</f>
        <v>100.7715213449484</v>
      </c>
      <c r="F68" s="229">
        <v>3174.4794334399999</v>
      </c>
      <c r="G68" s="104">
        <f>IFERROR(D68-F68,"")</f>
        <v>247.62312377680018</v>
      </c>
      <c r="H68" s="315">
        <v>5681.3</v>
      </c>
      <c r="I68" s="319">
        <v>7513.0377149693986</v>
      </c>
      <c r="J68" s="351">
        <f>IFERROR(I68/H68*100,"")</f>
        <v>132.24152421046941</v>
      </c>
      <c r="K68" s="229">
        <v>4063.3523801445999</v>
      </c>
      <c r="L68" s="104">
        <f>IFERROR(I68-K68,"")</f>
        <v>3449.6853348247987</v>
      </c>
      <c r="M68" s="102">
        <f>IFERROR(IF(D68&gt;0,I68/D68*10,""),"")</f>
        <v>21.954449316912822</v>
      </c>
      <c r="N68" s="103">
        <f>IFERROR(IF(F68&gt;0,K68/F68*10,""),"")</f>
        <v>12.800058924122181</v>
      </c>
      <c r="O68" s="127">
        <f t="shared" si="1"/>
        <v>9.1543903927906403</v>
      </c>
      <c r="P68" s="116"/>
      <c r="Q68" s="13" t="s">
        <v>160</v>
      </c>
    </row>
    <row r="69" spans="1:17" s="1" customFormat="1" ht="15.75" x14ac:dyDescent="0.25">
      <c r="A69" s="100">
        <f t="shared" si="0"/>
        <v>1019.7975005054999</v>
      </c>
      <c r="B69" s="210" t="s">
        <v>96</v>
      </c>
      <c r="C69" s="206">
        <v>998.68496000000005</v>
      </c>
      <c r="D69" s="195">
        <v>1019.7975005054999</v>
      </c>
      <c r="E69" s="230">
        <f>IFERROR(D69/C69*100,0)</f>
        <v>102.11403408993962</v>
      </c>
      <c r="F69" s="230">
        <v>974.67871026</v>
      </c>
      <c r="G69" s="83">
        <f>IFERROR(D69-F69,"")</f>
        <v>45.118790245499895</v>
      </c>
      <c r="H69" s="308">
        <v>1636.4</v>
      </c>
      <c r="I69" s="230">
        <v>2318.6011651799995</v>
      </c>
      <c r="J69" s="308">
        <f>IFERROR(I69/H69*100,"")</f>
        <v>141.68914478000485</v>
      </c>
      <c r="K69" s="131">
        <v>1103.6986804070002</v>
      </c>
      <c r="L69" s="83">
        <f>IFERROR(I69-K69,"")</f>
        <v>1214.9024847729993</v>
      </c>
      <c r="M69" s="97">
        <f>IFERROR(IF(D69&gt;0,I69/D69*10,""),"")</f>
        <v>22.735897705482706</v>
      </c>
      <c r="N69" s="75">
        <f>IFERROR(IF(F69&gt;0,K69/F69*10,""),"")</f>
        <v>11.323717947143665</v>
      </c>
      <c r="O69" s="141">
        <f t="shared" si="1"/>
        <v>11.412179758339041</v>
      </c>
      <c r="P69" s="116"/>
      <c r="Q69" s="13" t="s">
        <v>160</v>
      </c>
    </row>
    <row r="70" spans="1:17" s="1" customFormat="1" ht="15.75" x14ac:dyDescent="0.25">
      <c r="A70" s="100">
        <f t="shared" ref="A70:A101" si="2">IF(OR(D70="",D70=0),"x",D70)</f>
        <v>333.16846682129994</v>
      </c>
      <c r="B70" s="212" t="s">
        <v>39</v>
      </c>
      <c r="C70" s="206">
        <v>355.99770000000001</v>
      </c>
      <c r="D70" s="195">
        <v>333.16846682129994</v>
      </c>
      <c r="E70" s="230">
        <f>IFERROR(D70/C70*100,0)</f>
        <v>93.587252620255683</v>
      </c>
      <c r="F70" s="230">
        <v>310.52408589999993</v>
      </c>
      <c r="G70" s="83">
        <f>IFERROR(D70-F70,"")</f>
        <v>22.644380921300012</v>
      </c>
      <c r="H70" s="308">
        <v>687.2</v>
      </c>
      <c r="I70" s="230">
        <v>949.96477880939983</v>
      </c>
      <c r="J70" s="308">
        <f>IFERROR(I70/H70*100,"")</f>
        <v>138.23701670683931</v>
      </c>
      <c r="K70" s="131">
        <v>568.15812434379995</v>
      </c>
      <c r="L70" s="83">
        <f>IFERROR(I70-K70,"")</f>
        <v>381.80665446559988</v>
      </c>
      <c r="M70" s="97">
        <f>IFERROR(IF(D70&gt;0,I70/D70*10,""),"")</f>
        <v>28.513045903558698</v>
      </c>
      <c r="N70" s="75">
        <f>IFERROR(IF(F70&gt;0,K70/F70*10,""),"")</f>
        <v>18.29674895256813</v>
      </c>
      <c r="O70" s="141">
        <f t="shared" ref="O70:O101" si="3">IFERROR(M70-N70,0)</f>
        <v>10.216296950990568</v>
      </c>
      <c r="P70" s="116"/>
      <c r="Q70" s="13" t="s">
        <v>160</v>
      </c>
    </row>
    <row r="71" spans="1:17" s="1" customFormat="1" ht="15.75" x14ac:dyDescent="0.25">
      <c r="A71" s="100">
        <f t="shared" si="2"/>
        <v>718.47431507999988</v>
      </c>
      <c r="B71" s="210" t="s">
        <v>40</v>
      </c>
      <c r="C71" s="206">
        <v>712.2867</v>
      </c>
      <c r="D71" s="195">
        <v>718.47431507999988</v>
      </c>
      <c r="E71" s="230">
        <f>IFERROR(D71/C71*100,0)</f>
        <v>100.86869726473904</v>
      </c>
      <c r="F71" s="230">
        <v>689.24129927999991</v>
      </c>
      <c r="G71" s="83">
        <f>IFERROR(D71-F71,"")</f>
        <v>29.233015799999976</v>
      </c>
      <c r="H71" s="308">
        <v>1416.1</v>
      </c>
      <c r="I71" s="230">
        <v>2039.8298632799995</v>
      </c>
      <c r="J71" s="308">
        <f>IFERROR(I71/H71*100,"")</f>
        <v>144.04560859261349</v>
      </c>
      <c r="K71" s="131">
        <v>1277.5564834738002</v>
      </c>
      <c r="L71" s="83">
        <f>IFERROR(I71-K71,"")</f>
        <v>762.27337980619927</v>
      </c>
      <c r="M71" s="97">
        <f>IFERROR(IF(D71&gt;0,I71/D71*10,""),"")</f>
        <v>28.391131324616254</v>
      </c>
      <c r="N71" s="75">
        <f>IFERROR(IF(F71&gt;0,K71/F71*10,""),"")</f>
        <v>18.535692576872137</v>
      </c>
      <c r="O71" s="141">
        <f t="shared" si="3"/>
        <v>9.8554387477441168</v>
      </c>
      <c r="P71" s="116"/>
      <c r="Q71" s="13" t="s">
        <v>160</v>
      </c>
    </row>
    <row r="72" spans="1:17" s="1" customFormat="1" ht="15.75" hidden="1" x14ac:dyDescent="0.25">
      <c r="A72" s="100" t="e">
        <f t="shared" si="2"/>
        <v>#VALUE!</v>
      </c>
      <c r="B72" s="210" t="s">
        <v>136</v>
      </c>
      <c r="C72" s="206">
        <v>712.2867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6"/>
      <c r="Q72" s="13" t="s">
        <v>160</v>
      </c>
    </row>
    <row r="73" spans="1:17" s="1" customFormat="1" ht="15.75" hidden="1" x14ac:dyDescent="0.25">
      <c r="A73" s="100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6"/>
      <c r="Q73" s="13" t="s">
        <v>160</v>
      </c>
    </row>
    <row r="74" spans="1:17" s="1" customFormat="1" ht="15.75" x14ac:dyDescent="0.25">
      <c r="A74" s="100">
        <f t="shared" si="2"/>
        <v>1350.6622748100001</v>
      </c>
      <c r="B74" s="210" t="s">
        <v>41</v>
      </c>
      <c r="C74" s="206">
        <v>1328.9330849999999</v>
      </c>
      <c r="D74" s="195">
        <v>1350.6622748100001</v>
      </c>
      <c r="E74" s="230">
        <f>IFERROR(D74/C74*100,0)</f>
        <v>101.63508532184676</v>
      </c>
      <c r="F74" s="230">
        <v>1200.0353379999997</v>
      </c>
      <c r="G74" s="83">
        <f>IFERROR(D74-F74,"")</f>
        <v>150.62693681000042</v>
      </c>
      <c r="H74" s="308">
        <v>1941.6</v>
      </c>
      <c r="I74" s="230">
        <v>2204.6419077</v>
      </c>
      <c r="J74" s="308">
        <f>IFERROR(I74/H74*100,"")</f>
        <v>113.54768787082818</v>
      </c>
      <c r="K74" s="131">
        <v>1113.9390919200002</v>
      </c>
      <c r="L74" s="83">
        <f>IFERROR(I74-K74,"")</f>
        <v>1090.7028157799998</v>
      </c>
      <c r="M74" s="97">
        <f>IFERROR(IF(D74&gt;0,I74/D74*10,""),"")</f>
        <v>16.322673319724807</v>
      </c>
      <c r="N74" s="75">
        <f>IFERROR(IF(F74&gt;0,K74/F74*10,""),"")</f>
        <v>9.2825524103024417</v>
      </c>
      <c r="O74" s="141">
        <f t="shared" si="3"/>
        <v>7.0401209094223649</v>
      </c>
      <c r="P74" s="116"/>
      <c r="Q74" s="13" t="s">
        <v>160</v>
      </c>
    </row>
    <row r="75" spans="1:17" s="13" customFormat="1" ht="15.75" x14ac:dyDescent="0.25">
      <c r="A75" s="100">
        <f t="shared" si="2"/>
        <v>9009.934428721499</v>
      </c>
      <c r="B75" s="208" t="s">
        <v>42</v>
      </c>
      <c r="C75" s="209">
        <v>9157.8703621000004</v>
      </c>
      <c r="D75" s="196">
        <v>9009.934428721499</v>
      </c>
      <c r="E75" s="237">
        <f>IFERROR(D75/C75*100,0)</f>
        <v>98.38460332447228</v>
      </c>
      <c r="F75" s="231">
        <v>8610.330540429999</v>
      </c>
      <c r="G75" s="98">
        <f>IFERROR(D75-F75,"")</f>
        <v>399.60388829149997</v>
      </c>
      <c r="H75" s="236">
        <v>15332.475937333333</v>
      </c>
      <c r="I75" s="237">
        <v>18158.327313000598</v>
      </c>
      <c r="J75" s="351">
        <f>IFERROR(I75/H75*100,"")</f>
        <v>118.43049607393512</v>
      </c>
      <c r="K75" s="229">
        <v>17727.444808125998</v>
      </c>
      <c r="L75" s="82">
        <f>IFERROR(I75-K75,"")</f>
        <v>430.88250487460027</v>
      </c>
      <c r="M75" s="71">
        <f>IFERROR(IF(D75&gt;0,I75/D75*10,""),"")</f>
        <v>20.153673100124045</v>
      </c>
      <c r="N75" s="73">
        <f>IFERROR(IF(F75&gt;0,K75/F75*10,""),"")</f>
        <v>20.588576390751072</v>
      </c>
      <c r="O75" s="98">
        <f t="shared" si="3"/>
        <v>-0.43490329062702671</v>
      </c>
      <c r="P75" s="116"/>
      <c r="Q75" s="13" t="s">
        <v>160</v>
      </c>
    </row>
    <row r="76" spans="1:17" s="1" customFormat="1" ht="15.75" x14ac:dyDescent="0.25">
      <c r="A76" s="100">
        <f t="shared" si="2"/>
        <v>7.1479820999999992</v>
      </c>
      <c r="B76" s="210" t="s">
        <v>139</v>
      </c>
      <c r="C76" s="206">
        <v>7.4761499999999996</v>
      </c>
      <c r="D76" s="195">
        <v>7.1479820999999992</v>
      </c>
      <c r="E76" s="230">
        <f>IFERROR(D76/C76*100,0)</f>
        <v>95.610469292349663</v>
      </c>
      <c r="F76" s="230">
        <v>6.8906300599999986</v>
      </c>
      <c r="G76" s="84">
        <f>IFERROR(D76-F76,"")</f>
        <v>0.25735204000000067</v>
      </c>
      <c r="H76" s="309">
        <v>8.6</v>
      </c>
      <c r="I76" s="230">
        <v>10.533062194499999</v>
      </c>
      <c r="J76" s="308">
        <f>IFERROR(I76/H76*100,"")</f>
        <v>122.47746737790696</v>
      </c>
      <c r="K76" s="131">
        <v>11.609288187400001</v>
      </c>
      <c r="L76" s="84">
        <f>IFERROR(I76-K76,"")</f>
        <v>-1.0762259929000013</v>
      </c>
      <c r="M76" s="97">
        <f>IFERROR(IF(D76&gt;0,I76/D76*10,""),"")</f>
        <v>14.735714285714286</v>
      </c>
      <c r="N76" s="75">
        <f>IFERROR(IF(F76&gt;0,K76/F76*10,""),"")</f>
        <v>16.847934203857118</v>
      </c>
      <c r="O76" s="141">
        <f t="shared" si="3"/>
        <v>-2.1122199181428325</v>
      </c>
      <c r="P76" s="116"/>
      <c r="Q76" s="13" t="s">
        <v>160</v>
      </c>
    </row>
    <row r="77" spans="1:17" s="1" customFormat="1" ht="15.75" x14ac:dyDescent="0.25">
      <c r="A77" s="100">
        <f t="shared" si="2"/>
        <v>7.964894339999999</v>
      </c>
      <c r="B77" s="210" t="s">
        <v>140</v>
      </c>
      <c r="C77" s="206">
        <v>21.009899999999998</v>
      </c>
      <c r="D77" s="195">
        <v>7.964894339999999</v>
      </c>
      <c r="E77" s="230">
        <f>IFERROR(D77/C77*100,0)</f>
        <v>37.910196336013016</v>
      </c>
      <c r="F77" s="230">
        <v>15.269401189999998</v>
      </c>
      <c r="G77" s="84">
        <f>IFERROR(D77-F77,"")</f>
        <v>-7.3045068499999992</v>
      </c>
      <c r="H77" s="309"/>
      <c r="I77" s="230">
        <v>9.3944907599999965</v>
      </c>
      <c r="J77" s="308" t="str">
        <f>IFERROR(I77/H77*100,"")</f>
        <v/>
      </c>
      <c r="K77" s="131">
        <v>18.916243035000001</v>
      </c>
      <c r="L77" s="84">
        <f>IFERROR(I77-K77,"")</f>
        <v>-9.5217522750000043</v>
      </c>
      <c r="M77" s="97">
        <f>IFERROR(IF(D77&gt;0,I77/D77*10,""),"")</f>
        <v>11.794871794871792</v>
      </c>
      <c r="N77" s="75">
        <f>IFERROR(IF(F77&gt;0,K77/F77*10,""),"")</f>
        <v>12.388333242162982</v>
      </c>
      <c r="O77" s="141">
        <f t="shared" si="3"/>
        <v>-0.59346144729119032</v>
      </c>
      <c r="P77" s="116"/>
      <c r="Q77" s="13" t="s">
        <v>160</v>
      </c>
    </row>
    <row r="78" spans="1:17" s="1" customFormat="1" ht="15.75" x14ac:dyDescent="0.25">
      <c r="A78" s="100">
        <f t="shared" si="2"/>
        <v>77.966104185599988</v>
      </c>
      <c r="B78" s="210" t="s">
        <v>141</v>
      </c>
      <c r="C78" s="206">
        <v>89.910700000000006</v>
      </c>
      <c r="D78" s="195">
        <v>77.966104185599988</v>
      </c>
      <c r="E78" s="230">
        <f>IFERROR(D78/C78*100,0)</f>
        <v>86.71504524556029</v>
      </c>
      <c r="F78" s="230">
        <v>66.384868929999996</v>
      </c>
      <c r="G78" s="83">
        <f>IFERROR(D78-F78,"")</f>
        <v>11.581235255599992</v>
      </c>
      <c r="H78" s="308">
        <v>145.6</v>
      </c>
      <c r="I78" s="230">
        <v>146.99723074619999</v>
      </c>
      <c r="J78" s="308">
        <f>IFERROR(I78/H78*100,"")</f>
        <v>100.95963650151099</v>
      </c>
      <c r="K78" s="131">
        <v>154.4130564228</v>
      </c>
      <c r="L78" s="83">
        <f>IFERROR(I78-K78,"")</f>
        <v>-7.4158256766000079</v>
      </c>
      <c r="M78" s="97">
        <f>IFERROR(IF(D78&gt;0,I78/D78*10,""),"")</f>
        <v>18.853992036881813</v>
      </c>
      <c r="N78" s="75">
        <f>IFERROR(IF(F78&gt;0,K78/F78*10,""),"")</f>
        <v>23.260278872527707</v>
      </c>
      <c r="O78" s="141">
        <f t="shared" si="3"/>
        <v>-4.4062868356458935</v>
      </c>
      <c r="P78" s="116"/>
      <c r="Q78" s="13" t="s">
        <v>160</v>
      </c>
    </row>
    <row r="79" spans="1:17" s="1" customFormat="1" ht="15.75" x14ac:dyDescent="0.25">
      <c r="A79" s="100">
        <f t="shared" si="2"/>
        <v>3381.7103315099994</v>
      </c>
      <c r="B79" s="210" t="s">
        <v>43</v>
      </c>
      <c r="C79" s="206">
        <v>3349.8443029999999</v>
      </c>
      <c r="D79" s="195">
        <v>3381.7103315099994</v>
      </c>
      <c r="E79" s="230">
        <f>IFERROR(D79/C79*100,0)</f>
        <v>100.9512689434987</v>
      </c>
      <c r="F79" s="230">
        <v>3130.3640029999992</v>
      </c>
      <c r="G79" s="83">
        <f>IFERROR(D79-F79,"")</f>
        <v>251.34632851000015</v>
      </c>
      <c r="H79" s="308">
        <v>4421.3999999999996</v>
      </c>
      <c r="I79" s="230">
        <v>5571.852046949999</v>
      </c>
      <c r="J79" s="308">
        <f>IFERROR(I79/H79*100,"")</f>
        <v>126.02008519812729</v>
      </c>
      <c r="K79" s="131">
        <v>5304.7110758400004</v>
      </c>
      <c r="L79" s="83">
        <f>IFERROR(I79-K79,"")</f>
        <v>267.14097110999865</v>
      </c>
      <c r="M79" s="97">
        <f>IFERROR(IF(D79&gt;0,I79/D79*10,""),"")</f>
        <v>16.476432043965335</v>
      </c>
      <c r="N79" s="75">
        <f>IFERROR(IF(F79&gt;0,K79/F79*10,""),"")</f>
        <v>16.945987976977136</v>
      </c>
      <c r="O79" s="141">
        <f t="shared" si="3"/>
        <v>-0.46955593301180087</v>
      </c>
      <c r="P79" s="116"/>
      <c r="Q79" s="13" t="s">
        <v>160</v>
      </c>
    </row>
    <row r="80" spans="1:17" s="1" customFormat="1" ht="15.75" x14ac:dyDescent="0.25">
      <c r="A80" s="100">
        <f t="shared" si="2"/>
        <v>850.23204798899985</v>
      </c>
      <c r="B80" s="210" t="s">
        <v>44</v>
      </c>
      <c r="C80" s="206">
        <v>958.23496</v>
      </c>
      <c r="D80" s="195">
        <v>850.23204798899985</v>
      </c>
      <c r="E80" s="230">
        <f>IFERROR(D80/C80*100,0)</f>
        <v>88.728973944866283</v>
      </c>
      <c r="F80" s="230">
        <v>865.89549674</v>
      </c>
      <c r="G80" s="83">
        <f>IFERROR(D80-F80,"")</f>
        <v>-15.663448751000146</v>
      </c>
      <c r="H80" s="308">
        <v>2552.4959373333331</v>
      </c>
      <c r="I80" s="230">
        <v>2871.5853986807997</v>
      </c>
      <c r="J80" s="308">
        <f>IFERROR(I80/H80*100,"")</f>
        <v>112.50107616942296</v>
      </c>
      <c r="K80" s="131">
        <v>2801.8069396690003</v>
      </c>
      <c r="L80" s="83">
        <f>IFERROR(I80-K80,"")</f>
        <v>69.778459011799441</v>
      </c>
      <c r="M80" s="97">
        <f>IFERROR(IF(D80&gt;0,I80/D80*10,""),"")</f>
        <v>33.774137371941919</v>
      </c>
      <c r="N80" s="75">
        <f>IFERROR(IF(F80&gt;0,K80/F80*10,""),"")</f>
        <v>32.357333537563029</v>
      </c>
      <c r="O80" s="141">
        <f t="shared" si="3"/>
        <v>1.4168038343788893</v>
      </c>
      <c r="P80" s="116"/>
      <c r="Q80" s="13" t="s">
        <v>160</v>
      </c>
    </row>
    <row r="81" spans="1:17" s="1" customFormat="1" ht="15.75" hidden="1" x14ac:dyDescent="0.25">
      <c r="A81" s="100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6"/>
      <c r="Q81" s="13" t="s">
        <v>160</v>
      </c>
    </row>
    <row r="82" spans="1:17" s="1" customFormat="1" ht="15.75" hidden="1" x14ac:dyDescent="0.25">
      <c r="A82" s="100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6"/>
      <c r="Q82" s="13" t="s">
        <v>160</v>
      </c>
    </row>
    <row r="83" spans="1:17" s="1" customFormat="1" ht="15.75" x14ac:dyDescent="0.25">
      <c r="A83" s="100">
        <f t="shared" si="2"/>
        <v>318.40788378479999</v>
      </c>
      <c r="B83" s="210" t="s">
        <v>45</v>
      </c>
      <c r="C83" s="206">
        <v>403.26600000000002</v>
      </c>
      <c r="D83" s="195">
        <v>318.40788378479999</v>
      </c>
      <c r="E83" s="230">
        <f>IFERROR(D83/C83*100,0)</f>
        <v>78.957284716489852</v>
      </c>
      <c r="F83" s="230">
        <v>386.62999070999996</v>
      </c>
      <c r="G83" s="83">
        <f>IFERROR(D83-F83,"")</f>
        <v>-68.222106925199967</v>
      </c>
      <c r="H83" s="308">
        <v>905</v>
      </c>
      <c r="I83" s="230">
        <v>703.32059302799985</v>
      </c>
      <c r="J83" s="308">
        <f>IFERROR(I83/H83*100,"")</f>
        <v>77.714982655027612</v>
      </c>
      <c r="K83" s="131">
        <v>875.7357128220001</v>
      </c>
      <c r="L83" s="83">
        <f>IFERROR(I83-K83,"")</f>
        <v>-172.41511979400025</v>
      </c>
      <c r="M83" s="97">
        <f>IFERROR(IF(D83&gt;0,I83/D83*10,""),"")</f>
        <v>22.088667675808807</v>
      </c>
      <c r="N83" s="75">
        <f>IFERROR(IF(F83&gt;0,K83/F83*10,""),"")</f>
        <v>22.650485835664629</v>
      </c>
      <c r="O83" s="141">
        <f t="shared" si="3"/>
        <v>-0.56181815985582162</v>
      </c>
      <c r="P83" s="116"/>
      <c r="Q83" s="13" t="s">
        <v>160</v>
      </c>
    </row>
    <row r="84" spans="1:17" s="1" customFormat="1" ht="15.75" hidden="1" x14ac:dyDescent="0.25">
      <c r="A84" s="100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6"/>
      <c r="Q84" s="13" t="s">
        <v>160</v>
      </c>
    </row>
    <row r="85" spans="1:17" s="1" customFormat="1" ht="15.75" x14ac:dyDescent="0.25">
      <c r="A85" s="100">
        <f t="shared" si="2"/>
        <v>616.16218386179992</v>
      </c>
      <c r="B85" s="210" t="s">
        <v>46</v>
      </c>
      <c r="C85" s="206">
        <v>623.56182000000001</v>
      </c>
      <c r="D85" s="195">
        <v>616.16218386179992</v>
      </c>
      <c r="E85" s="230">
        <f>IFERROR(D85/C85*100,0)</f>
        <v>98.813327580222904</v>
      </c>
      <c r="F85" s="230">
        <v>567.34036028999992</v>
      </c>
      <c r="G85" s="83">
        <f>IFERROR(D85-F85,"")</f>
        <v>48.821823571799996</v>
      </c>
      <c r="H85" s="308">
        <v>1163.3</v>
      </c>
      <c r="I85" s="230">
        <v>1943.8896475337999</v>
      </c>
      <c r="J85" s="308">
        <f>IFERROR(I85/H85*100,"")</f>
        <v>167.10131931004898</v>
      </c>
      <c r="K85" s="131">
        <v>1611.2044747318</v>
      </c>
      <c r="L85" s="83">
        <f>IFERROR(I85-K85,"")</f>
        <v>332.6851728019999</v>
      </c>
      <c r="M85" s="97">
        <f>IFERROR(IF(D85&gt;0,I85/D85*10,""),"")</f>
        <v>31.548343901121303</v>
      </c>
      <c r="N85" s="75">
        <f>IFERROR(IF(F85&gt;0,K85/F85*10,""),"")</f>
        <v>28.399257086314496</v>
      </c>
      <c r="O85" s="141">
        <f t="shared" si="3"/>
        <v>3.1490868148068074</v>
      </c>
      <c r="P85" s="116"/>
      <c r="Q85" s="13" t="s">
        <v>160</v>
      </c>
    </row>
    <row r="86" spans="1:17" s="1" customFormat="1" ht="15.75" x14ac:dyDescent="0.25">
      <c r="A86" s="100">
        <f t="shared" si="2"/>
        <v>1554.3103271196001</v>
      </c>
      <c r="B86" s="210" t="s">
        <v>47</v>
      </c>
      <c r="C86" s="206">
        <v>1522.13228</v>
      </c>
      <c r="D86" s="195">
        <v>1554.3103271196001</v>
      </c>
      <c r="E86" s="230">
        <f>IFERROR(D86/C86*100,0)</f>
        <v>102.11401121587147</v>
      </c>
      <c r="F86" s="230">
        <v>1399.9770690999999</v>
      </c>
      <c r="G86" s="83">
        <f>IFERROR(D86-F86,"")</f>
        <v>154.33325801960018</v>
      </c>
      <c r="H86" s="308">
        <v>2800.18</v>
      </c>
      <c r="I86" s="230">
        <v>3472.4682602336998</v>
      </c>
      <c r="J86" s="308">
        <f>IFERROR(I86/H86*100,"")</f>
        <v>124.00875158860146</v>
      </c>
      <c r="K86" s="131">
        <v>3373.0670139080003</v>
      </c>
      <c r="L86" s="83">
        <f>IFERROR(I86-K86,"")</f>
        <v>99.401246325699503</v>
      </c>
      <c r="M86" s="97">
        <f>IFERROR(IF(D86&gt;0,I86/D86*10,""),"")</f>
        <v>22.340894219423806</v>
      </c>
      <c r="N86" s="75">
        <f>IFERROR(IF(F86&gt;0,K86/F86*10,""),"")</f>
        <v>24.09373045000256</v>
      </c>
      <c r="O86" s="141">
        <f t="shared" si="3"/>
        <v>-1.7528362305787546</v>
      </c>
      <c r="P86" s="116"/>
      <c r="Q86" s="13" t="s">
        <v>160</v>
      </c>
    </row>
    <row r="87" spans="1:17" s="1" customFormat="1" ht="15.75" x14ac:dyDescent="0.25">
      <c r="A87" s="100">
        <f t="shared" si="2"/>
        <v>2031.7587703487998</v>
      </c>
      <c r="B87" s="210" t="s">
        <v>48</v>
      </c>
      <c r="C87" s="206">
        <v>2008.7830091000001</v>
      </c>
      <c r="D87" s="195">
        <v>2031.7587703487998</v>
      </c>
      <c r="E87" s="230">
        <f>IFERROR(D87/C87*100,0)</f>
        <v>101.14376521230601</v>
      </c>
      <c r="F87" s="230">
        <v>2009.1150471899998</v>
      </c>
      <c r="G87" s="83">
        <f>IFERROR(D87-F87,"")</f>
        <v>22.643723158799958</v>
      </c>
      <c r="H87" s="308">
        <v>2915.7</v>
      </c>
      <c r="I87" s="230">
        <v>2949.1236450806996</v>
      </c>
      <c r="J87" s="308">
        <f>IFERROR(I87/H87*100,"")</f>
        <v>101.14633347328943</v>
      </c>
      <c r="K87" s="131">
        <v>3118.1681534746003</v>
      </c>
      <c r="L87" s="83">
        <f>IFERROR(I87-K87,"")</f>
        <v>-169.04450839390074</v>
      </c>
      <c r="M87" s="97">
        <f>IFERROR(IF(D87&gt;0,I87/D87*10,""),"")</f>
        <v>14.51512693396378</v>
      </c>
      <c r="N87" s="75">
        <f>IFERROR(IF(F87&gt;0,K87/F87*10,""),"")</f>
        <v>15.520107511193801</v>
      </c>
      <c r="O87" s="141">
        <f t="shared" si="3"/>
        <v>-1.0049805772300218</v>
      </c>
      <c r="P87" s="116"/>
      <c r="Q87" s="13" t="s">
        <v>160</v>
      </c>
    </row>
    <row r="88" spans="1:17" s="1" customFormat="1" ht="15.75" x14ac:dyDescent="0.25">
      <c r="A88" s="100">
        <f t="shared" si="2"/>
        <v>164.27390348189999</v>
      </c>
      <c r="B88" s="205" t="s">
        <v>49</v>
      </c>
      <c r="C88" s="206">
        <v>173.65124</v>
      </c>
      <c r="D88" s="195">
        <v>164.27390348189999</v>
      </c>
      <c r="E88" s="230">
        <f>IFERROR(D88/C88*100,0)</f>
        <v>94.599902357103801</v>
      </c>
      <c r="F88" s="230">
        <v>162.46367321999998</v>
      </c>
      <c r="G88" s="83">
        <f>IFERROR(D88-F88,"")</f>
        <v>1.810230261900017</v>
      </c>
      <c r="H88" s="308">
        <v>420.2</v>
      </c>
      <c r="I88" s="230">
        <v>479.16293779289992</v>
      </c>
      <c r="J88" s="308">
        <f>IFERROR(I88/H88*100,"")</f>
        <v>114.03211275414087</v>
      </c>
      <c r="K88" s="131">
        <v>457.8128500354</v>
      </c>
      <c r="L88" s="83">
        <f>IFERROR(I88-K88,"")</f>
        <v>21.350087757499921</v>
      </c>
      <c r="M88" s="95">
        <f>IFERROR(IF(D88&gt;0,I88/D88*10,""),"")</f>
        <v>29.168536671784572</v>
      </c>
      <c r="N88" s="75">
        <f>IFERROR(IF(F88&gt;0,K88/F88*10,""),"")</f>
        <v>28.179397951654913</v>
      </c>
      <c r="O88" s="141">
        <f t="shared" si="3"/>
        <v>0.98913872012965953</v>
      </c>
      <c r="P88" s="116"/>
      <c r="Q88" s="13" t="s">
        <v>160</v>
      </c>
    </row>
    <row r="89" spans="1:17" s="13" customFormat="1" ht="15.75" x14ac:dyDescent="0.25">
      <c r="A89" s="100">
        <f t="shared" si="2"/>
        <v>361.94113705440003</v>
      </c>
      <c r="B89" s="208" t="s">
        <v>50</v>
      </c>
      <c r="C89" s="209">
        <v>513.72268999999994</v>
      </c>
      <c r="D89" s="196">
        <v>361.94113705440003</v>
      </c>
      <c r="E89" s="237">
        <f>IFERROR(D89/C89*100,0)</f>
        <v>70.454574831880606</v>
      </c>
      <c r="F89" s="231">
        <v>318.80358008999997</v>
      </c>
      <c r="G89" s="98">
        <f>IFERROR(D89-F89,"")</f>
        <v>43.137556964400062</v>
      </c>
      <c r="H89" s="236">
        <v>1223.0509999999999</v>
      </c>
      <c r="I89" s="237">
        <v>672.89878121039987</v>
      </c>
      <c r="J89" s="351">
        <f>IFERROR(I89/H89*100,"")</f>
        <v>55.018047588399824</v>
      </c>
      <c r="K89" s="231">
        <v>660.35008458940001</v>
      </c>
      <c r="L89" s="98">
        <f>IFERROR(I89-K89,"")</f>
        <v>12.548696620999863</v>
      </c>
      <c r="M89" s="71">
        <f>IFERROR(IF(D89&gt;0,I89/D89*10,""),"")</f>
        <v>18.59138717103778</v>
      </c>
      <c r="N89" s="73">
        <f>IFERROR(IF(F89&gt;0,K89/F89*10,""),"")</f>
        <v>20.713383595095753</v>
      </c>
      <c r="O89" s="98">
        <f t="shared" si="3"/>
        <v>-2.1219964240579721</v>
      </c>
      <c r="P89" s="116"/>
      <c r="Q89" s="13" t="s">
        <v>160</v>
      </c>
    </row>
    <row r="90" spans="1:17" s="1" customFormat="1" ht="15.75" x14ac:dyDescent="0.25">
      <c r="A90" s="100">
        <f t="shared" si="2"/>
        <v>53.679303290399993</v>
      </c>
      <c r="B90" s="210" t="s">
        <v>97</v>
      </c>
      <c r="C90" s="206">
        <v>68.028850000000006</v>
      </c>
      <c r="D90" s="195">
        <v>53.679303290399993</v>
      </c>
      <c r="E90" s="230">
        <f>IFERROR(D90/C90*100,0)</f>
        <v>78.906674580563958</v>
      </c>
      <c r="F90" s="230">
        <v>47.373334919999998</v>
      </c>
      <c r="G90" s="84">
        <f>IFERROR(D90-F90,"")</f>
        <v>6.3059683703999951</v>
      </c>
      <c r="H90" s="309">
        <v>118.9</v>
      </c>
      <c r="I90" s="230">
        <v>95.658381023399983</v>
      </c>
      <c r="J90" s="308">
        <f>IFERROR(I90/H90*100,"")</f>
        <v>80.45280153355759</v>
      </c>
      <c r="K90" s="131">
        <v>89.241758911399998</v>
      </c>
      <c r="L90" s="84">
        <f>IFERROR(I90-K90,"")</f>
        <v>6.4166221119999847</v>
      </c>
      <c r="M90" s="97">
        <f>IFERROR(IF(D90&gt;0,I90/D90*10,""),"")</f>
        <v>17.820346979150813</v>
      </c>
      <c r="N90" s="75">
        <f>IFERROR(IF(F90&gt;0,K90/F90*10,""),"")</f>
        <v>18.837972682755769</v>
      </c>
      <c r="O90" s="141">
        <f t="shared" si="3"/>
        <v>-1.0176257036049563</v>
      </c>
      <c r="P90" s="116"/>
      <c r="Q90" s="13" t="s">
        <v>160</v>
      </c>
    </row>
    <row r="91" spans="1:17" s="1" customFormat="1" ht="15.75" x14ac:dyDescent="0.25">
      <c r="A91" s="100">
        <f t="shared" si="2"/>
        <v>10.606584296099999</v>
      </c>
      <c r="B91" s="210" t="s">
        <v>98</v>
      </c>
      <c r="C91" s="206">
        <v>11.53026</v>
      </c>
      <c r="D91" s="195">
        <v>10.606584296099999</v>
      </c>
      <c r="E91" s="230">
        <f>IFERROR(D91/C91*100,0)</f>
        <v>91.989116430158546</v>
      </c>
      <c r="F91" s="230">
        <v>9.5275471499999984</v>
      </c>
      <c r="G91" s="83">
        <f>IFERROR(D91-F91,"")</f>
        <v>1.079037146100001</v>
      </c>
      <c r="H91" s="308">
        <v>11.61</v>
      </c>
      <c r="I91" s="230">
        <v>10.487110880999998</v>
      </c>
      <c r="J91" s="308">
        <f>IFERROR(I91/H91*100,"")</f>
        <v>90.328259095607223</v>
      </c>
      <c r="K91" s="131">
        <v>10.098081828199998</v>
      </c>
      <c r="L91" s="83">
        <f>IFERROR(I91-K91,"")</f>
        <v>0.38902905279999977</v>
      </c>
      <c r="M91" s="97">
        <f>IFERROR(IF(D91&gt;0,I91/D91*10,""),"")</f>
        <v>9.8873591989987464</v>
      </c>
      <c r="N91" s="75">
        <f>IFERROR(IF(F91&gt;0,K91/F91*10,""),"")</f>
        <v>10.598826402239322</v>
      </c>
      <c r="O91" s="141">
        <f t="shared" si="3"/>
        <v>-0.71146720324057533</v>
      </c>
      <c r="P91" s="116"/>
      <c r="Q91" s="13" t="s">
        <v>160</v>
      </c>
    </row>
    <row r="92" spans="1:17" s="1" customFormat="1" ht="15.75" x14ac:dyDescent="0.25">
      <c r="A92" s="100">
        <f t="shared" si="2"/>
        <v>92.495909514299996</v>
      </c>
      <c r="B92" s="210" t="s">
        <v>61</v>
      </c>
      <c r="C92" s="206">
        <v>124.6947</v>
      </c>
      <c r="D92" s="195">
        <v>92.495909514299996</v>
      </c>
      <c r="E92" s="230">
        <f>IFERROR(D92/C92*100,0)</f>
        <v>74.177899713700739</v>
      </c>
      <c r="F92" s="230">
        <v>49.354821599999994</v>
      </c>
      <c r="G92" s="83">
        <f>IFERROR(D92-F92,"")</f>
        <v>43.141087914300002</v>
      </c>
      <c r="H92" s="308">
        <v>177.374</v>
      </c>
      <c r="I92" s="230">
        <v>142.959642</v>
      </c>
      <c r="J92" s="308">
        <f>IFERROR(I92/H92*100,"")</f>
        <v>80.597856506590588</v>
      </c>
      <c r="K92" s="131">
        <v>80.295919605000009</v>
      </c>
      <c r="L92" s="83">
        <f>IFERROR(I92-K92,"")</f>
        <v>62.663722394999994</v>
      </c>
      <c r="M92" s="97">
        <f>IFERROR(IF(D92&gt;0,I92/D92*10,""),"")</f>
        <v>15.455779909694087</v>
      </c>
      <c r="N92" s="75">
        <f>IFERROR(IF(F92&gt;0,K92/F92*10,""),"")</f>
        <v>16.269113533782892</v>
      </c>
      <c r="O92" s="141">
        <f t="shared" si="3"/>
        <v>-0.81333362408880561</v>
      </c>
      <c r="P92" s="116"/>
      <c r="Q92" s="13" t="s">
        <v>160</v>
      </c>
    </row>
    <row r="93" spans="1:17" s="1" customFormat="1" ht="15.75" hidden="1" x14ac:dyDescent="0.25">
      <c r="A93" s="100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6"/>
      <c r="Q93" s="13" t="s">
        <v>160</v>
      </c>
    </row>
    <row r="94" spans="1:17" s="1" customFormat="1" ht="15.75" x14ac:dyDescent="0.25">
      <c r="A94" s="100">
        <f t="shared" si="2"/>
        <v>41.697243010200005</v>
      </c>
      <c r="B94" s="210" t="s">
        <v>51</v>
      </c>
      <c r="C94" s="206">
        <v>119.53954</v>
      </c>
      <c r="D94" s="195">
        <v>41.697243010200005</v>
      </c>
      <c r="E94" s="230">
        <f>IFERROR(D94/C94*100,0)</f>
        <v>34.881548824932743</v>
      </c>
      <c r="F94" s="230">
        <v>35.912926529999993</v>
      </c>
      <c r="G94" s="83">
        <f>IFERROR(D94-F94,"")</f>
        <v>5.7843164802000118</v>
      </c>
      <c r="H94" s="308">
        <v>437.5</v>
      </c>
      <c r="I94" s="230">
        <v>86.116846060200004</v>
      </c>
      <c r="J94" s="308">
        <f>IFERROR(I94/H94*100,"")</f>
        <v>19.683850528045717</v>
      </c>
      <c r="K94" s="131">
        <v>85.57676952780001</v>
      </c>
      <c r="L94" s="83">
        <f>IFERROR(I94-K94,"")</f>
        <v>0.54007653239999343</v>
      </c>
      <c r="M94" s="97">
        <f>IFERROR(IF(D94&gt;0,I94/D94*10,""),"")</f>
        <v>20.652887299799186</v>
      </c>
      <c r="N94" s="75">
        <f>IFERROR(IF(F94&gt;0,K94/F94*10,""),"")</f>
        <v>23.828960153473751</v>
      </c>
      <c r="O94" s="141">
        <f t="shared" si="3"/>
        <v>-3.1760728536745653</v>
      </c>
      <c r="P94" s="116"/>
      <c r="Q94" s="13" t="s">
        <v>160</v>
      </c>
    </row>
    <row r="95" spans="1:17" s="1" customFormat="1" ht="15.75" x14ac:dyDescent="0.25">
      <c r="A95" s="100">
        <f t="shared" si="2"/>
        <v>7.2286521836999995</v>
      </c>
      <c r="B95" s="210" t="s">
        <v>52</v>
      </c>
      <c r="C95" s="206">
        <v>8.6178000000000008</v>
      </c>
      <c r="D95" s="195">
        <v>7.2286521836999995</v>
      </c>
      <c r="E95" s="230">
        <f>IFERROR(D95/C95*100,0)</f>
        <v>83.880482068509352</v>
      </c>
      <c r="F95" s="230">
        <v>6.8075615999999988</v>
      </c>
      <c r="G95" s="83">
        <f>IFERROR(D95-F95,"")</f>
        <v>0.42109058370000074</v>
      </c>
      <c r="H95" s="308">
        <v>18.3</v>
      </c>
      <c r="I95" s="230">
        <v>12.2904446508</v>
      </c>
      <c r="J95" s="308">
        <f>IFERROR(I95/H95*100,"")</f>
        <v>67.160899731147538</v>
      </c>
      <c r="K95" s="131">
        <v>13.406200458000001</v>
      </c>
      <c r="L95" s="83">
        <f>IFERROR(I95-K95,"")</f>
        <v>-1.1157558072000011</v>
      </c>
      <c r="M95" s="97">
        <f>IFERROR(IF(D95&gt;0,I95/D95*10,""),"")</f>
        <v>17.002401469134057</v>
      </c>
      <c r="N95" s="75">
        <f>IFERROR(IF(F95&gt;0,K95/F95*10,""),"")</f>
        <v>19.693101944167502</v>
      </c>
      <c r="O95" s="141">
        <f t="shared" si="3"/>
        <v>-2.6907004750334451</v>
      </c>
      <c r="P95" s="116"/>
      <c r="Q95" s="13" t="s">
        <v>160</v>
      </c>
    </row>
    <row r="96" spans="1:17" s="1" customFormat="1" ht="15.75" x14ac:dyDescent="0.25">
      <c r="A96" s="100">
        <f t="shared" si="2"/>
        <v>151.08587650739997</v>
      </c>
      <c r="B96" s="210" t="s">
        <v>53</v>
      </c>
      <c r="C96" s="206">
        <v>175.47524000000001</v>
      </c>
      <c r="D96" s="195">
        <v>151.08587650739997</v>
      </c>
      <c r="E96" s="230">
        <f>IFERROR(D96/C96*100,0)</f>
        <v>86.100965872678074</v>
      </c>
      <c r="F96" s="230">
        <v>166.12982878999998</v>
      </c>
      <c r="G96" s="83">
        <f>IFERROR(D96-F96,"")</f>
        <v>-15.043952282600003</v>
      </c>
      <c r="H96" s="308">
        <v>450.5</v>
      </c>
      <c r="I96" s="230">
        <v>319.13187225749999</v>
      </c>
      <c r="J96" s="308">
        <f>IFERROR(I96/H96*100,"")</f>
        <v>70.839483298002222</v>
      </c>
      <c r="K96" s="131">
        <v>375.91781456000001</v>
      </c>
      <c r="L96" s="83">
        <f>IFERROR(I96-K96,"")</f>
        <v>-56.785942302500018</v>
      </c>
      <c r="M96" s="97">
        <f>IFERROR(IF(D96&gt;0,I96/D96*10,""),"")</f>
        <v>21.122548290731157</v>
      </c>
      <c r="N96" s="75">
        <f>IFERROR(IF(F96&gt;0,K96/F96*10,""),"")</f>
        <v>22.627954130692999</v>
      </c>
      <c r="O96" s="141">
        <f t="shared" si="3"/>
        <v>-1.505405839961842</v>
      </c>
      <c r="P96" s="116"/>
      <c r="Q96" s="13" t="s">
        <v>160</v>
      </c>
    </row>
    <row r="97" spans="1:17" s="1" customFormat="1" ht="15.75" hidden="1" x14ac:dyDescent="0.25">
      <c r="A97" s="100" t="str">
        <f t="shared" si="2"/>
        <v>x</v>
      </c>
      <c r="B97" s="210" t="s">
        <v>82</v>
      </c>
      <c r="C97" s="206">
        <v>0.13500000000000001</v>
      </c>
      <c r="D97" s="195">
        <v>0</v>
      </c>
      <c r="E97" s="230">
        <f>IFERROR(D97/C97*100,0)</f>
        <v>0</v>
      </c>
      <c r="F97" s="230">
        <v>1.5195449999999999E-2</v>
      </c>
      <c r="G97" s="83">
        <f>IFERROR(D97-F97,"")</f>
        <v>-1.5195449999999999E-2</v>
      </c>
      <c r="H97" s="308">
        <v>0.26700000000000002</v>
      </c>
      <c r="I97" s="230">
        <v>0</v>
      </c>
      <c r="J97" s="308">
        <f>IFERROR(I97/H97*100,"")</f>
        <v>0</v>
      </c>
      <c r="K97" s="131">
        <v>7.2211384200000006E-2</v>
      </c>
      <c r="L97" s="83">
        <f>IFERROR(I97-K97,"")</f>
        <v>-7.2211384200000006E-2</v>
      </c>
      <c r="M97" s="97" t="str">
        <f>IFERROR(IF(D97&gt;0,I97/D97*10,""),"")</f>
        <v/>
      </c>
      <c r="N97" s="75">
        <f>IFERROR(IF(F97&gt;0,K97/F97*10,""),"")</f>
        <v>47.521714855433707</v>
      </c>
      <c r="O97" s="141">
        <f t="shared" si="3"/>
        <v>0</v>
      </c>
      <c r="P97" s="116"/>
      <c r="Q97" s="13" t="s">
        <v>160</v>
      </c>
    </row>
    <row r="98" spans="1:17" s="1" customFormat="1" ht="15.75" hidden="1" x14ac:dyDescent="0.25">
      <c r="A98" s="100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6"/>
      <c r="Q98" s="13" t="s">
        <v>160</v>
      </c>
    </row>
    <row r="99" spans="1:17" s="1" customFormat="1" ht="15.75" hidden="1" x14ac:dyDescent="0.25">
      <c r="A99" s="100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6"/>
      <c r="Q99" s="13" t="s">
        <v>160</v>
      </c>
    </row>
    <row r="100" spans="1:17" s="1" customFormat="1" ht="15.75" hidden="1" x14ac:dyDescent="0.25">
      <c r="A100" s="100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6"/>
      <c r="Q100" s="13" t="s">
        <v>160</v>
      </c>
    </row>
    <row r="101" spans="1:17" s="1" customFormat="1" ht="15.75" x14ac:dyDescent="0.25">
      <c r="A101" s="100">
        <f t="shared" si="2"/>
        <v>5.1475682522999993</v>
      </c>
      <c r="B101" s="213" t="s">
        <v>99</v>
      </c>
      <c r="C101" s="193">
        <v>5.7012999999999998</v>
      </c>
      <c r="D101" s="197">
        <v>5.1475682522999993</v>
      </c>
      <c r="E101" s="238">
        <f>IFERROR(D101/C101*100,0)</f>
        <v>90.287623038605219</v>
      </c>
      <c r="F101" s="238">
        <v>3.6823640499999994</v>
      </c>
      <c r="G101" s="91">
        <f>IFERROR(D101-F101,"")</f>
        <v>1.4652042022999998</v>
      </c>
      <c r="H101" s="316">
        <v>8.6</v>
      </c>
      <c r="I101" s="238">
        <v>6.2544843374999983</v>
      </c>
      <c r="J101" s="308">
        <f>IFERROR(I101/H101*100,"")</f>
        <v>72.726562063953466</v>
      </c>
      <c r="K101" s="133">
        <v>5.7413283148000005</v>
      </c>
      <c r="L101" s="257">
        <f>IFERROR(I101-K101,"")</f>
        <v>0.51315602269999783</v>
      </c>
      <c r="M101" s="122">
        <f>IFERROR(IF(D101&gt;0,I101/D101*10,""),"")</f>
        <v>12.150366990676451</v>
      </c>
      <c r="N101" s="80">
        <f>IFERROR(IF(F101&gt;0,K101/F101*10,""),"")</f>
        <v>15.591419633808346</v>
      </c>
      <c r="O101" s="145">
        <f t="shared" si="3"/>
        <v>-3.4410526431318953</v>
      </c>
      <c r="P101" s="116"/>
      <c r="Q101" s="1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honeticPr fontId="0" type="noConversion"/>
  <printOptions horizontalCentered="1"/>
  <pageMargins left="0" right="0" top="0" bottom="0" header="0" footer="0"/>
  <pageSetup paperSize="9" scale="63" fitToHeight="2" orientation="landscape" r:id="rId1"/>
  <rowBreaks count="1" manualBreakCount="1">
    <brk id="44" min="1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5703125" style="68" hidden="1" customWidth="1"/>
    <col min="2" max="2" width="33.85546875" style="7" customWidth="1"/>
    <col min="3" max="3" width="15.42578125" style="7" customWidth="1"/>
    <col min="4" max="4" width="10.5703125" style="7" customWidth="1"/>
    <col min="5" max="5" width="12.28515625" style="7" customWidth="1"/>
    <col min="6" max="6" width="9.85546875" style="7" customWidth="1"/>
    <col min="7" max="7" width="11.42578125" style="7" customWidth="1"/>
    <col min="8" max="8" width="23.85546875" style="7" customWidth="1"/>
    <col min="9" max="9" width="10.5703125" style="7" customWidth="1"/>
    <col min="10" max="10" width="11.85546875" style="8" customWidth="1"/>
    <col min="11" max="11" width="10.140625" style="7" customWidth="1"/>
    <col min="12" max="12" width="11.85546875" style="7" customWidth="1"/>
    <col min="13" max="13" width="9.28515625" style="7" customWidth="1"/>
    <col min="14" max="14" width="9.42578125" style="7" customWidth="1"/>
    <col min="15" max="15" width="11.42578125" style="7" customWidth="1"/>
    <col min="16" max="16" width="20.42578125" style="115" customWidth="1"/>
    <col min="17" max="17" width="20.5703125" style="66" hidden="1" customWidth="1"/>
    <col min="18" max="18" width="20.5703125" style="66" customWidth="1"/>
    <col min="19" max="16384" width="9.140625" style="7"/>
  </cols>
  <sheetData>
    <row r="1" spans="1:18" ht="18" customHeight="1" x14ac:dyDescent="0.2">
      <c r="B1" s="381" t="s">
        <v>79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107</v>
      </c>
      <c r="Q1" s="120"/>
      <c r="R1" s="177">
        <v>44092</v>
      </c>
    </row>
    <row r="2" spans="1:18" ht="20.25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122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164</v>
      </c>
      <c r="D3" s="369" t="s">
        <v>144</v>
      </c>
      <c r="E3" s="387"/>
      <c r="F3" s="387"/>
      <c r="G3" s="387"/>
      <c r="H3" s="390" t="s">
        <v>145</v>
      </c>
      <c r="I3" s="391"/>
      <c r="J3" s="391"/>
      <c r="K3" s="391"/>
      <c r="L3" s="392"/>
      <c r="M3" s="388" t="s">
        <v>146</v>
      </c>
      <c r="N3" s="388"/>
      <c r="O3" s="389"/>
      <c r="P3" s="117" t="s">
        <v>142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2202.2718699173802</v>
      </c>
      <c r="B5" s="271" t="s">
        <v>1</v>
      </c>
      <c r="C5" s="272">
        <v>2339.1394074</v>
      </c>
      <c r="D5" s="282">
        <v>2202.2718699173802</v>
      </c>
      <c r="E5" s="274">
        <f>IFERROR(D5/C5*100,0)</f>
        <v>94.148808016759006</v>
      </c>
      <c r="F5" s="275">
        <v>1646.8207560000001</v>
      </c>
      <c r="G5" s="104">
        <f>IFERROR(D5-F5,"")</f>
        <v>555.4511139173801</v>
      </c>
      <c r="H5" s="306">
        <v>3367.9566900000004</v>
      </c>
      <c r="I5" s="273">
        <v>4597.0377856000014</v>
      </c>
      <c r="J5" s="350">
        <f>IFERROR(I5/H5*100,"")</f>
        <v>136.49337591689758</v>
      </c>
      <c r="K5" s="277">
        <v>2904.8418504000001</v>
      </c>
      <c r="L5" s="256">
        <f>IFERROR(I5-K5,"")</f>
        <v>1692.1959352000013</v>
      </c>
      <c r="M5" s="283">
        <f>IFERROR(IF(D5&gt;0,I5/D5*10,""),"")</f>
        <v>20.874070310730811</v>
      </c>
      <c r="N5" s="103">
        <f>IFERROR(IF(F5&gt;0,K5/F5*10,""),"")</f>
        <v>17.639089377617729</v>
      </c>
      <c r="O5" s="127">
        <f>IFERROR(M5-N5,0)</f>
        <v>3.2349809331130821</v>
      </c>
      <c r="P5" s="117"/>
      <c r="Q5" s="3" t="s">
        <v>160</v>
      </c>
      <c r="R5" s="3"/>
    </row>
    <row r="6" spans="1:18" s="13" customFormat="1" ht="15.75" customHeight="1" x14ac:dyDescent="0.25">
      <c r="A6" s="101">
        <f t="shared" ref="A6:A69" si="0">IF(OR(D6="",D6=0),"x",D6)</f>
        <v>553.58976303976988</v>
      </c>
      <c r="B6" s="203" t="s">
        <v>2</v>
      </c>
      <c r="C6" s="204">
        <v>563.10333390000005</v>
      </c>
      <c r="D6" s="226">
        <v>553.58976303976988</v>
      </c>
      <c r="E6" s="78">
        <f>IFERROR(D6/C6*100,0)</f>
        <v>98.310510649201788</v>
      </c>
      <c r="F6" s="229">
        <v>448.44409050000002</v>
      </c>
      <c r="G6" s="82">
        <f>IFERROR(D6-F6,"")</f>
        <v>105.14567253976986</v>
      </c>
      <c r="H6" s="307">
        <v>1103.396</v>
      </c>
      <c r="I6" s="130">
        <v>1355.9340496000002</v>
      </c>
      <c r="J6" s="341">
        <f>IFERROR(I6/H6*100,"")</f>
        <v>122.88734503297096</v>
      </c>
      <c r="K6" s="241">
        <v>926.61569279999981</v>
      </c>
      <c r="L6" s="247">
        <f>IFERROR(I6-K6,"")</f>
        <v>429.3183568000004</v>
      </c>
      <c r="M6" s="94">
        <f>IFERROR(IF(D6&gt;0,I6/D6*10,""),"")</f>
        <v>24.493481276722775</v>
      </c>
      <c r="N6" s="73">
        <f>IFERROR(IF(F6&gt;0,K6/F6*10,""),"")</f>
        <v>20.662903412705354</v>
      </c>
      <c r="O6" s="140">
        <f t="shared" ref="O6:O69" si="1">IFERROR(M6-N6,0)</f>
        <v>3.8305778640174211</v>
      </c>
      <c r="P6" s="117"/>
      <c r="Q6" s="3" t="s">
        <v>160</v>
      </c>
    </row>
    <row r="7" spans="1:18" s="1" customFormat="1" ht="15.75" x14ac:dyDescent="0.2">
      <c r="A7" s="101">
        <f t="shared" si="0"/>
        <v>0.26636371753000004</v>
      </c>
      <c r="B7" s="205" t="s">
        <v>3</v>
      </c>
      <c r="C7" s="206">
        <v>2.0094748999999998</v>
      </c>
      <c r="D7" s="165">
        <v>0.26636371753000004</v>
      </c>
      <c r="E7" s="240">
        <f>IFERROR(D7/C7*100,0)</f>
        <v>13.255389133250684</v>
      </c>
      <c r="F7" s="230">
        <v>0</v>
      </c>
      <c r="G7" s="83">
        <f>IFERROR(D7-F7,"")</f>
        <v>0.26636371753000004</v>
      </c>
      <c r="H7" s="308">
        <v>1.05</v>
      </c>
      <c r="I7" s="131">
        <v>0.5252</v>
      </c>
      <c r="J7" s="338">
        <f>IFERROR(I7/H7*100,"")</f>
        <v>50.019047619047619</v>
      </c>
      <c r="K7" s="240">
        <v>0</v>
      </c>
      <c r="L7" s="243">
        <f>IFERROR(I7-K7,"")</f>
        <v>0.5252</v>
      </c>
      <c r="M7" s="95">
        <f>IFERROR(IF(D7&gt;0,I7/D7*10,""),"")</f>
        <v>19.717400135055843</v>
      </c>
      <c r="N7" s="74" t="str">
        <f>IFERROR(IF(F7&gt;0,K7/F7*10,""),"")</f>
        <v/>
      </c>
      <c r="O7" s="99">
        <f t="shared" si="1"/>
        <v>0</v>
      </c>
      <c r="P7" s="117"/>
      <c r="Q7" s="3" t="s">
        <v>160</v>
      </c>
    </row>
    <row r="8" spans="1:18" s="1" customFormat="1" ht="15.75" x14ac:dyDescent="0.2">
      <c r="A8" s="101">
        <f t="shared" si="0"/>
        <v>65.529719352499995</v>
      </c>
      <c r="B8" s="205" t="s">
        <v>4</v>
      </c>
      <c r="C8" s="206">
        <v>73.430999999999997</v>
      </c>
      <c r="D8" s="165">
        <v>65.529719352499995</v>
      </c>
      <c r="E8" s="240">
        <f>IFERROR(D8/C8*100,0)</f>
        <v>89.239856943933759</v>
      </c>
      <c r="F8" s="230">
        <v>54.403649999999999</v>
      </c>
      <c r="G8" s="83">
        <f>IFERROR(D8-F8,"")</f>
        <v>11.126069352499997</v>
      </c>
      <c r="H8" s="308">
        <v>235.6</v>
      </c>
      <c r="I8" s="131">
        <v>220.584</v>
      </c>
      <c r="J8" s="338">
        <f>IFERROR(I8/H8*100,"")</f>
        <v>93.626485568760614</v>
      </c>
      <c r="K8" s="240">
        <v>177.95834784000002</v>
      </c>
      <c r="L8" s="243">
        <f>IFERROR(I8-K8,"")</f>
        <v>42.625652159999987</v>
      </c>
      <c r="M8" s="95">
        <f>IFERROR(IF(D8&gt;0,I8/D8*10,""),"")</f>
        <v>33.661673234616806</v>
      </c>
      <c r="N8" s="74">
        <f>IFERROR(IF(F8&gt;0,K8/F8*10,""),"")</f>
        <v>32.71073684210527</v>
      </c>
      <c r="O8" s="99">
        <f t="shared" si="1"/>
        <v>0.95093639251153661</v>
      </c>
      <c r="P8" s="117"/>
      <c r="Q8" s="3" t="s">
        <v>160</v>
      </c>
    </row>
    <row r="9" spans="1:18" s="1" customFormat="1" ht="15.75" x14ac:dyDescent="0.2">
      <c r="A9" s="101">
        <f t="shared" si="0"/>
        <v>4.0432102143000002</v>
      </c>
      <c r="B9" s="205" t="s">
        <v>5</v>
      </c>
      <c r="C9" s="206">
        <v>4.09</v>
      </c>
      <c r="D9" s="165">
        <v>4.0432102143000002</v>
      </c>
      <c r="E9" s="240">
        <f>IFERROR(D9/C9*100,0)</f>
        <v>98.855995459657706</v>
      </c>
      <c r="F9" s="230">
        <v>2.4105165000000004</v>
      </c>
      <c r="G9" s="83">
        <f>IFERROR(D9-F9,"")</f>
        <v>1.6326937142999998</v>
      </c>
      <c r="H9" s="308">
        <v>5.3</v>
      </c>
      <c r="I9" s="131">
        <v>6.2866440000000008</v>
      </c>
      <c r="J9" s="338">
        <f>IFERROR(I9/H9*100,"")</f>
        <v>118.6159245283019</v>
      </c>
      <c r="K9" s="240">
        <v>3.2914526400000002</v>
      </c>
      <c r="L9" s="243">
        <f>IFERROR(I9-K9,"")</f>
        <v>2.9951913600000006</v>
      </c>
      <c r="M9" s="95">
        <f>IFERROR(IF(D9&gt;0,I9/D9*10,""),"")</f>
        <v>15.548644930123688</v>
      </c>
      <c r="N9" s="74">
        <f>IFERROR(IF(F9&gt;0,K9/F9*10,""),"")</f>
        <v>13.654553453585567</v>
      </c>
      <c r="O9" s="99">
        <f t="shared" si="1"/>
        <v>1.8940914765381205</v>
      </c>
      <c r="P9" s="117"/>
      <c r="Q9" s="3" t="s">
        <v>160</v>
      </c>
    </row>
    <row r="10" spans="1:18" s="1" customFormat="1" ht="15.75" x14ac:dyDescent="0.2">
      <c r="A10" s="101">
        <f t="shared" si="0"/>
        <v>2.7326158272500001</v>
      </c>
      <c r="B10" s="205" t="s">
        <v>6</v>
      </c>
      <c r="C10" s="206">
        <v>2.5752999999999999</v>
      </c>
      <c r="D10" s="165">
        <v>2.7326158272500001</v>
      </c>
      <c r="E10" s="240">
        <f>IFERROR(D10/C10*100,0)</f>
        <v>106.10864082825302</v>
      </c>
      <c r="F10" s="230">
        <v>1.7201310000000003</v>
      </c>
      <c r="G10" s="83">
        <f>IFERROR(D10-F10,"")</f>
        <v>1.0124848272499998</v>
      </c>
      <c r="H10" s="308">
        <v>3.3</v>
      </c>
      <c r="I10" s="131">
        <v>3.7814400000000004</v>
      </c>
      <c r="J10" s="338">
        <f>IFERROR(I10/H10*100,"")</f>
        <v>114.58909090909093</v>
      </c>
      <c r="K10" s="240">
        <v>2.0921544000000001</v>
      </c>
      <c r="L10" s="243">
        <f>IFERROR(I10-K10,"")</f>
        <v>1.6892856000000003</v>
      </c>
      <c r="M10" s="95">
        <f>IFERROR(IF(D10&gt;0,I10/D10*10,""),"")</f>
        <v>13.838169135562303</v>
      </c>
      <c r="N10" s="74">
        <f>IFERROR(IF(F10&gt;0,K10/F10*10,""),"")</f>
        <v>12.162762022194819</v>
      </c>
      <c r="O10" s="99">
        <f t="shared" si="1"/>
        <v>1.6754071133674842</v>
      </c>
      <c r="P10" s="117"/>
      <c r="Q10" s="3" t="s">
        <v>160</v>
      </c>
    </row>
    <row r="11" spans="1:18" s="1" customFormat="1" ht="15" customHeight="1" x14ac:dyDescent="0.2">
      <c r="A11" s="101">
        <f t="shared" si="0"/>
        <v>0.71843919031000014</v>
      </c>
      <c r="B11" s="205" t="s">
        <v>7</v>
      </c>
      <c r="C11" s="206">
        <v>0.879</v>
      </c>
      <c r="D11" s="165">
        <v>0.71843919031000014</v>
      </c>
      <c r="E11" s="240">
        <f>IFERROR(D11/C11*100,0)</f>
        <v>81.733696281001158</v>
      </c>
      <c r="F11" s="230">
        <v>0</v>
      </c>
      <c r="G11" s="83">
        <f>IFERROR(D11-F11,"")</f>
        <v>0.71843919031000014</v>
      </c>
      <c r="H11" s="308">
        <v>0.22</v>
      </c>
      <c r="I11" s="131">
        <v>1.4264432</v>
      </c>
      <c r="J11" s="338">
        <f>IFERROR(I11/H11*100,"")</f>
        <v>648.3832727272727</v>
      </c>
      <c r="K11" s="240">
        <v>0</v>
      </c>
      <c r="L11" s="243">
        <f>IFERROR(I11-K11,"")</f>
        <v>1.4264432</v>
      </c>
      <c r="M11" s="95">
        <f>IFERROR(IF(D11&gt;0,I11/D11*10,""),"")</f>
        <v>19.854752068640668</v>
      </c>
      <c r="N11" s="74" t="str">
        <f>IFERROR(IF(F11&gt;0,K11/F11*10,""),"")</f>
        <v/>
      </c>
      <c r="O11" s="99">
        <f t="shared" si="1"/>
        <v>0</v>
      </c>
      <c r="P11" s="117"/>
      <c r="Q11" s="3" t="s">
        <v>160</v>
      </c>
    </row>
    <row r="12" spans="1:18" s="1" customFormat="1" ht="15.75" x14ac:dyDescent="0.2">
      <c r="A12" s="101">
        <f t="shared" si="0"/>
        <v>13.83711758117</v>
      </c>
      <c r="B12" s="205" t="s">
        <v>8</v>
      </c>
      <c r="C12" s="206">
        <v>13.445040000000001</v>
      </c>
      <c r="D12" s="165">
        <v>13.83711758117</v>
      </c>
      <c r="E12" s="240">
        <f>IFERROR(D12/C12*100,0)</f>
        <v>102.9161503511332</v>
      </c>
      <c r="F12" s="230">
        <v>6.9833925000000008</v>
      </c>
      <c r="G12" s="83">
        <f>IFERROR(D12-F12,"")</f>
        <v>6.8537250811699995</v>
      </c>
      <c r="H12" s="308">
        <v>22</v>
      </c>
      <c r="I12" s="131">
        <v>32.615970400000002</v>
      </c>
      <c r="J12" s="338">
        <f>IFERROR(I12/H12*100,"")</f>
        <v>148.25441090909092</v>
      </c>
      <c r="K12" s="240">
        <v>17.397969119999999</v>
      </c>
      <c r="L12" s="243">
        <f>IFERROR(I12-K12,"")</f>
        <v>15.218001280000003</v>
      </c>
      <c r="M12" s="95">
        <f>IFERROR(IF(D12&gt;0,I12/D12*10,""),"")</f>
        <v>23.57136174399853</v>
      </c>
      <c r="N12" s="74">
        <f>IFERROR(IF(F12&gt;0,K12/F12*10,""),"")</f>
        <v>24.913348519362181</v>
      </c>
      <c r="O12" s="99">
        <f t="shared" si="1"/>
        <v>-1.341986775363651</v>
      </c>
      <c r="P12" s="117"/>
      <c r="Q12" s="3" t="s">
        <v>160</v>
      </c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>
        <v>0.77100000000000002</v>
      </c>
      <c r="D13" s="165">
        <v>0</v>
      </c>
      <c r="E13" s="240">
        <f>IFERROR(D13/C13*100,0)</f>
        <v>0</v>
      </c>
      <c r="F13" s="230">
        <v>0</v>
      </c>
      <c r="G13" s="83">
        <f>IFERROR(D13-F13,"")</f>
        <v>0</v>
      </c>
      <c r="H13" s="308">
        <v>5.6000000000000001E-2</v>
      </c>
      <c r="I13" s="131">
        <v>0</v>
      </c>
      <c r="J13" s="338">
        <f>IFERROR(I13/H13*100,"")</f>
        <v>0</v>
      </c>
      <c r="K13" s="240">
        <v>0</v>
      </c>
      <c r="L13" s="243">
        <f>IFERROR(I13-K13,"")</f>
        <v>0</v>
      </c>
      <c r="M13" s="95" t="str">
        <f>IFERROR(IF(D13&gt;0,I13/D13*10,""),"")</f>
        <v/>
      </c>
      <c r="N13" s="74" t="str">
        <f>IFERROR(IF(F13&gt;0,K13/F13*10,""),"")</f>
        <v/>
      </c>
      <c r="O13" s="99">
        <f t="shared" si="1"/>
        <v>0</v>
      </c>
      <c r="P13" s="117"/>
      <c r="Q13" s="3" t="s">
        <v>160</v>
      </c>
    </row>
    <row r="14" spans="1:18" s="1" customFormat="1" ht="15.75" x14ac:dyDescent="0.2">
      <c r="A14" s="101">
        <f t="shared" si="0"/>
        <v>63.874231705700005</v>
      </c>
      <c r="B14" s="205" t="s">
        <v>10</v>
      </c>
      <c r="C14" s="206">
        <v>60.430999999999997</v>
      </c>
      <c r="D14" s="165">
        <v>63.874231705700005</v>
      </c>
      <c r="E14" s="240">
        <f>IFERROR(D14/C14*100,0)</f>
        <v>105.6977903819232</v>
      </c>
      <c r="F14" s="230">
        <v>39.929946000000001</v>
      </c>
      <c r="G14" s="83">
        <f>IFERROR(D14-F14,"")</f>
        <v>23.944285705700004</v>
      </c>
      <c r="H14" s="308">
        <v>146</v>
      </c>
      <c r="I14" s="131">
        <v>203.126352</v>
      </c>
      <c r="J14" s="338">
        <f>IFERROR(I14/H14*100,"")</f>
        <v>139.12763835616437</v>
      </c>
      <c r="K14" s="240">
        <v>98.601048000000006</v>
      </c>
      <c r="L14" s="243">
        <f>IFERROR(I14-K14,"")</f>
        <v>104.52530399999999</v>
      </c>
      <c r="M14" s="95">
        <f>IFERROR(IF(D14&gt;0,I14/D14*10,""),"")</f>
        <v>31.800985557979466</v>
      </c>
      <c r="N14" s="74">
        <f>IFERROR(IF(F14&gt;0,K14/F14*10,""),"")</f>
        <v>24.693508976946777</v>
      </c>
      <c r="O14" s="99">
        <f t="shared" si="1"/>
        <v>7.1074765810326888</v>
      </c>
      <c r="P14" s="117"/>
      <c r="Q14" s="3" t="s">
        <v>160</v>
      </c>
    </row>
    <row r="15" spans="1:18" s="1" customFormat="1" ht="15.75" x14ac:dyDescent="0.2">
      <c r="A15" s="101">
        <f t="shared" si="0"/>
        <v>64.521569823999997</v>
      </c>
      <c r="B15" s="205" t="s">
        <v>11</v>
      </c>
      <c r="C15" s="206">
        <v>61.764699999999998</v>
      </c>
      <c r="D15" s="165">
        <v>64.521569823999997</v>
      </c>
      <c r="E15" s="240">
        <f>IFERROR(D15/C15*100,0)</f>
        <v>104.46350394966703</v>
      </c>
      <c r="F15" s="230">
        <v>62.569500000000005</v>
      </c>
      <c r="G15" s="83">
        <f>IFERROR(D15-F15,"")</f>
        <v>1.9520698239999916</v>
      </c>
      <c r="H15" s="308">
        <v>94</v>
      </c>
      <c r="I15" s="131">
        <v>122.68672000000001</v>
      </c>
      <c r="J15" s="338">
        <f>IFERROR(I15/H15*100,"")</f>
        <v>130.51778723404257</v>
      </c>
      <c r="K15" s="240">
        <v>100.28088</v>
      </c>
      <c r="L15" s="243">
        <f>IFERROR(I15-K15,"")</f>
        <v>22.405840000000012</v>
      </c>
      <c r="M15" s="95">
        <f>IFERROR(IF(D15&gt;0,I15/D15*10,""),"")</f>
        <v>19.014838035506756</v>
      </c>
      <c r="N15" s="74">
        <f>IFERROR(IF(F15&gt;0,K15/F15*10,""),"")</f>
        <v>16.027118644067794</v>
      </c>
      <c r="O15" s="99">
        <f t="shared" si="1"/>
        <v>2.9877193914389615</v>
      </c>
      <c r="P15" s="117"/>
      <c r="Q15" s="3" t="s">
        <v>160</v>
      </c>
    </row>
    <row r="16" spans="1:18" s="1" customFormat="1" ht="15.75" x14ac:dyDescent="0.2">
      <c r="A16" s="101">
        <f t="shared" si="0"/>
        <v>29.259682947160002</v>
      </c>
      <c r="B16" s="205" t="s">
        <v>58</v>
      </c>
      <c r="C16" s="206">
        <v>28.668023000000002</v>
      </c>
      <c r="D16" s="165">
        <v>29.259682947160002</v>
      </c>
      <c r="E16" s="240">
        <f>IFERROR(D16/C16*100,0)</f>
        <v>102.06383240016237</v>
      </c>
      <c r="F16" s="230">
        <v>35.290258500000007</v>
      </c>
      <c r="G16" s="83">
        <f>IFERROR(D16-F16,"")</f>
        <v>-6.0305755528400056</v>
      </c>
      <c r="H16" s="308">
        <v>46.8</v>
      </c>
      <c r="I16" s="131">
        <v>69.033338400000019</v>
      </c>
      <c r="J16" s="338">
        <f>IFERROR(I16/H16*100,"")</f>
        <v>147.50713333333337</v>
      </c>
      <c r="K16" s="240">
        <v>55.399841279999997</v>
      </c>
      <c r="L16" s="243">
        <f>IFERROR(I16-K16,"")</f>
        <v>13.633497120000023</v>
      </c>
      <c r="M16" s="95">
        <f>IFERROR(IF(D16&gt;0,I16/D16*10,""),"")</f>
        <v>23.593330975139814</v>
      </c>
      <c r="N16" s="74">
        <f>IFERROR(IF(F16&gt;0,K16/F16*10,""),"")</f>
        <v>15.698338191543703</v>
      </c>
      <c r="O16" s="99">
        <f t="shared" si="1"/>
        <v>7.8949927835961109</v>
      </c>
      <c r="P16" s="117"/>
      <c r="Q16" s="3" t="s">
        <v>160</v>
      </c>
    </row>
    <row r="17" spans="1:17" s="1" customFormat="1" ht="15.75" x14ac:dyDescent="0.2">
      <c r="A17" s="101">
        <f t="shared" si="0"/>
        <v>80.492780775499995</v>
      </c>
      <c r="B17" s="205" t="s">
        <v>12</v>
      </c>
      <c r="C17" s="206">
        <v>78.634225999999998</v>
      </c>
      <c r="D17" s="165">
        <v>80.492780775499995</v>
      </c>
      <c r="E17" s="240">
        <f>IFERROR(D17/C17*100,0)</f>
        <v>102.36354431148085</v>
      </c>
      <c r="F17" s="230">
        <v>65.008650000000003</v>
      </c>
      <c r="G17" s="83">
        <f>IFERROR(D17-F17,"")</f>
        <v>15.484130775499992</v>
      </c>
      <c r="H17" s="308">
        <v>181.4</v>
      </c>
      <c r="I17" s="131">
        <v>208.66196000000002</v>
      </c>
      <c r="J17" s="338">
        <f>IFERROR(I17/H17*100,"")</f>
        <v>115.02864388092613</v>
      </c>
      <c r="K17" s="240">
        <v>161.57947680000001</v>
      </c>
      <c r="L17" s="243">
        <f>IFERROR(I17-K17,"")</f>
        <v>47.082483200000013</v>
      </c>
      <c r="M17" s="95">
        <f>IFERROR(IF(D17&gt;0,I17/D17*10,""),"")</f>
        <v>25.923065148161903</v>
      </c>
      <c r="N17" s="74">
        <f>IFERROR(IF(F17&gt;0,K17/F17*10,""),"")</f>
        <v>24.855073409461667</v>
      </c>
      <c r="O17" s="99">
        <f t="shared" si="1"/>
        <v>1.0679917387002362</v>
      </c>
      <c r="P17" s="117"/>
      <c r="Q17" s="3" t="s">
        <v>160</v>
      </c>
    </row>
    <row r="18" spans="1:17" s="1" customFormat="1" ht="15.75" x14ac:dyDescent="0.2">
      <c r="A18" s="101">
        <f t="shared" si="0"/>
        <v>74.514984676509997</v>
      </c>
      <c r="B18" s="205" t="s">
        <v>13</v>
      </c>
      <c r="C18" s="206">
        <v>75.701589999999996</v>
      </c>
      <c r="D18" s="165">
        <v>74.514984676509997</v>
      </c>
      <c r="E18" s="240">
        <f>IFERROR(D18/C18*100,0)</f>
        <v>98.432522588376287</v>
      </c>
      <c r="F18" s="230">
        <v>66.135961500000008</v>
      </c>
      <c r="G18" s="83">
        <f>IFERROR(D18-F18,"")</f>
        <v>8.379023176509989</v>
      </c>
      <c r="H18" s="308">
        <v>156.4</v>
      </c>
      <c r="I18" s="131">
        <v>162.66914560000001</v>
      </c>
      <c r="J18" s="338">
        <f>IFERROR(I18/H18*100,"")</f>
        <v>104.0084051150895</v>
      </c>
      <c r="K18" s="240">
        <v>109.38556944000001</v>
      </c>
      <c r="L18" s="243">
        <f>IFERROR(I18-K18,"")</f>
        <v>53.283576159999996</v>
      </c>
      <c r="M18" s="95">
        <f>IFERROR(IF(D18&gt;0,I18/D18*10,""),"")</f>
        <v>21.830393753174807</v>
      </c>
      <c r="N18" s="74">
        <f>IFERROR(IF(F18&gt;0,K18/F18*10,""),"")</f>
        <v>16.53949938264676</v>
      </c>
      <c r="O18" s="99">
        <f t="shared" si="1"/>
        <v>5.2908943705280471</v>
      </c>
      <c r="P18" s="117"/>
      <c r="Q18" s="3" t="s">
        <v>160</v>
      </c>
    </row>
    <row r="19" spans="1:17" s="1" customFormat="1" ht="15.75" x14ac:dyDescent="0.2">
      <c r="A19" s="101">
        <f t="shared" si="0"/>
        <v>20.025033266100003</v>
      </c>
      <c r="B19" s="205" t="s">
        <v>14</v>
      </c>
      <c r="C19" s="206">
        <v>20.668130000000001</v>
      </c>
      <c r="D19" s="165">
        <v>20.025033266100003</v>
      </c>
      <c r="E19" s="240">
        <f>IFERROR(D19/C19*100,0)</f>
        <v>96.888461927131303</v>
      </c>
      <c r="F19" s="230">
        <v>13.256250000000001</v>
      </c>
      <c r="G19" s="83">
        <f>IFERROR(D19-F19,"")</f>
        <v>6.7687832661000016</v>
      </c>
      <c r="H19" s="308">
        <v>26.1</v>
      </c>
      <c r="I19" s="131">
        <v>33.499356800000001</v>
      </c>
      <c r="J19" s="338">
        <f>IFERROR(I19/H19*100,"")</f>
        <v>128.35002605363985</v>
      </c>
      <c r="K19" s="240">
        <v>17.103743999999999</v>
      </c>
      <c r="L19" s="243">
        <f>IFERROR(I19-K19,"")</f>
        <v>16.395612800000002</v>
      </c>
      <c r="M19" s="95">
        <f>IFERROR(IF(D19&gt;0,I19/D19*10,""),"")</f>
        <v>16.728739650440644</v>
      </c>
      <c r="N19" s="74">
        <f>IFERROR(IF(F19&gt;0,K19/F19*10,""),"")</f>
        <v>12.902399999999998</v>
      </c>
      <c r="O19" s="99">
        <f t="shared" si="1"/>
        <v>3.8263396504406462</v>
      </c>
      <c r="P19" s="117"/>
      <c r="Q19" s="3" t="s">
        <v>160</v>
      </c>
    </row>
    <row r="20" spans="1:17" s="1" customFormat="1" ht="15.75" x14ac:dyDescent="0.2">
      <c r="A20" s="101">
        <f t="shared" si="0"/>
        <v>25.007414356950004</v>
      </c>
      <c r="B20" s="205" t="s">
        <v>15</v>
      </c>
      <c r="C20" s="206">
        <v>27.347999999999999</v>
      </c>
      <c r="D20" s="165">
        <v>25.007414356950004</v>
      </c>
      <c r="E20" s="240">
        <f>IFERROR(D20/C20*100,0)</f>
        <v>91.441474173431345</v>
      </c>
      <c r="F20" s="230">
        <v>12.676156499999999</v>
      </c>
      <c r="G20" s="83">
        <f>IFERROR(D20-F20,"")</f>
        <v>12.331257856950005</v>
      </c>
      <c r="H20" s="308">
        <v>17.5</v>
      </c>
      <c r="I20" s="131">
        <v>33.383812800000001</v>
      </c>
      <c r="J20" s="338">
        <f>IFERROR(I20/H20*100,"")</f>
        <v>190.76464457142859</v>
      </c>
      <c r="K20" s="240">
        <v>21.941660160000001</v>
      </c>
      <c r="L20" s="243">
        <f>IFERROR(I20-K20,"")</f>
        <v>11.44215264</v>
      </c>
      <c r="M20" s="95">
        <f>IFERROR(IF(D20&gt;0,I20/D20*10,""),"")</f>
        <v>13.34956598210724</v>
      </c>
      <c r="N20" s="74">
        <f>IFERROR(IF(F20&gt;0,K20/F20*10,""),"")</f>
        <v>17.309395130929474</v>
      </c>
      <c r="O20" s="99">
        <f t="shared" si="1"/>
        <v>-3.9598291488222337</v>
      </c>
      <c r="P20" s="117"/>
      <c r="Q20" s="3" t="s">
        <v>160</v>
      </c>
    </row>
    <row r="21" spans="1:17" s="1" customFormat="1" ht="15" customHeight="1" x14ac:dyDescent="0.2">
      <c r="A21" s="101">
        <f t="shared" si="0"/>
        <v>6.0722437916600009</v>
      </c>
      <c r="B21" s="205" t="s">
        <v>16</v>
      </c>
      <c r="C21" s="206">
        <v>6.7081999999999997</v>
      </c>
      <c r="D21" s="165">
        <v>6.0722437916600009</v>
      </c>
      <c r="E21" s="240">
        <f>IFERROR(D21/C21*100,0)</f>
        <v>90.519719025371941</v>
      </c>
      <c r="F21" s="230">
        <v>3.2324039999999998</v>
      </c>
      <c r="G21" s="83">
        <f>IFERROR(D21-F21,"")</f>
        <v>2.8398397916600011</v>
      </c>
      <c r="H21" s="308">
        <v>4.87</v>
      </c>
      <c r="I21" s="131">
        <v>11.109030400000002</v>
      </c>
      <c r="J21" s="338">
        <f>IFERROR(I21/H21*100,"")</f>
        <v>228.11150718685832</v>
      </c>
      <c r="K21" s="240">
        <v>4.1843088000000002</v>
      </c>
      <c r="L21" s="243">
        <f>IFERROR(I21-K21,"")</f>
        <v>6.9247216000000016</v>
      </c>
      <c r="M21" s="95">
        <f>IFERROR(IF(D21&gt;0,I21/D21*10,""),"")</f>
        <v>18.294770073721082</v>
      </c>
      <c r="N21" s="74">
        <f>IFERROR(IF(F21&gt;0,K21/F21*10,""),"")</f>
        <v>12.94488188976378</v>
      </c>
      <c r="O21" s="99">
        <f t="shared" si="1"/>
        <v>5.3498881839573027</v>
      </c>
      <c r="P21" s="117"/>
      <c r="Q21" s="3" t="s">
        <v>160</v>
      </c>
    </row>
    <row r="22" spans="1:17" s="1" customFormat="1" ht="15.75" x14ac:dyDescent="0.2">
      <c r="A22" s="101">
        <f t="shared" si="0"/>
        <v>100.81495285000001</v>
      </c>
      <c r="B22" s="205" t="s">
        <v>17</v>
      </c>
      <c r="C22" s="206">
        <v>104.20765</v>
      </c>
      <c r="D22" s="165">
        <v>100.81495285000001</v>
      </c>
      <c r="E22" s="240">
        <f>IFERROR(D22/C22*100,0)</f>
        <v>96.744291661888553</v>
      </c>
      <c r="F22" s="230">
        <v>83.779500000000013</v>
      </c>
      <c r="G22" s="83">
        <f>IFERROR(D22-F22,"")</f>
        <v>17.035452849999999</v>
      </c>
      <c r="H22" s="308">
        <v>160</v>
      </c>
      <c r="I22" s="131">
        <v>241.59200000000001</v>
      </c>
      <c r="J22" s="338">
        <f>IFERROR(I22/H22*100,"")</f>
        <v>150.995</v>
      </c>
      <c r="K22" s="240">
        <v>155.15539200000001</v>
      </c>
      <c r="L22" s="243">
        <f>IFERROR(I22-K22,"")</f>
        <v>86.436608000000007</v>
      </c>
      <c r="M22" s="95">
        <f>IFERROR(IF(D22&gt;0,I22/D22*10,""),"")</f>
        <v>23.96390546940577</v>
      </c>
      <c r="N22" s="74">
        <f>IFERROR(IF(F22&gt;0,K22/F22*10,""),"")</f>
        <v>18.519493670886074</v>
      </c>
      <c r="O22" s="99">
        <f t="shared" si="1"/>
        <v>5.4444117985196954</v>
      </c>
      <c r="P22" s="117"/>
      <c r="Q22" s="3" t="s">
        <v>160</v>
      </c>
    </row>
    <row r="23" spans="1:17" s="1" customFormat="1" ht="15" customHeight="1" x14ac:dyDescent="0.2">
      <c r="A23" s="101">
        <f t="shared" si="0"/>
        <v>1.87940296313</v>
      </c>
      <c r="B23" s="205" t="s">
        <v>18</v>
      </c>
      <c r="C23" s="206">
        <v>1.7709999999999999</v>
      </c>
      <c r="D23" s="165">
        <v>1.87940296313</v>
      </c>
      <c r="E23" s="240">
        <f>IFERROR(D23/C23*100,0)</f>
        <v>106.121003</v>
      </c>
      <c r="F23" s="230">
        <v>1.047774</v>
      </c>
      <c r="G23" s="83">
        <f>IFERROR(D23-F23,"")</f>
        <v>0.83162896313000001</v>
      </c>
      <c r="H23" s="308">
        <v>2.8</v>
      </c>
      <c r="I23" s="131">
        <v>4.952636</v>
      </c>
      <c r="J23" s="338">
        <f>IFERROR(I23/H23*100,"")</f>
        <v>176.87985714285716</v>
      </c>
      <c r="K23" s="240">
        <v>2.2438483200000001</v>
      </c>
      <c r="L23" s="243">
        <f>IFERROR(I23-K23,"")</f>
        <v>2.7087876799999999</v>
      </c>
      <c r="M23" s="95">
        <f>IFERROR(IF(D23&gt;0,I23/D23*10,""),"")</f>
        <v>26.35217724543633</v>
      </c>
      <c r="N23" s="74">
        <f>IFERROR(IF(F23&gt;0,K23/F23*10,""),"")</f>
        <v>21.415384615384617</v>
      </c>
      <c r="O23" s="99">
        <f t="shared" si="1"/>
        <v>4.9367926300517126</v>
      </c>
      <c r="P23" s="117"/>
      <c r="Q23" s="3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65" t="e">
        <v>#VALUE!</v>
      </c>
      <c r="E24" s="240">
        <f>IFERROR(D24/C24*100,0)</f>
        <v>0</v>
      </c>
      <c r="F24" s="230" t="e">
        <v>#VALUE!</v>
      </c>
      <c r="G24" s="83" t="str">
        <f>IFERROR(D24-F24,"")</f>
        <v/>
      </c>
      <c r="H24" s="308"/>
      <c r="I24" s="131" t="e">
        <v>#VALUE!</v>
      </c>
      <c r="J24" s="338" t="str">
        <f>IFERROR(I24/H24*100,"")</f>
        <v/>
      </c>
      <c r="K24" s="240" t="e">
        <v>#VALUE!</v>
      </c>
      <c r="L24" s="24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7" s="13" customFormat="1" ht="15.75" customHeight="1" x14ac:dyDescent="0.25">
      <c r="A25" s="101">
        <f t="shared" si="0"/>
        <v>83.300742514880014</v>
      </c>
      <c r="B25" s="203" t="s">
        <v>19</v>
      </c>
      <c r="C25" s="204">
        <v>81.412509999999997</v>
      </c>
      <c r="D25" s="226">
        <v>83.300742514880014</v>
      </c>
      <c r="E25" s="78">
        <f>IFERROR(D25/C25*100,0)</f>
        <v>102.31933951536443</v>
      </c>
      <c r="F25" s="231">
        <v>69.243226500000006</v>
      </c>
      <c r="G25" s="82">
        <f>IFERROR(D25-F25,"")</f>
        <v>14.057516014880008</v>
      </c>
      <c r="H25" s="307">
        <v>214.5</v>
      </c>
      <c r="I25" s="130">
        <v>245.88603520000004</v>
      </c>
      <c r="J25" s="341">
        <f>IFERROR(I25/H25*100,"")</f>
        <v>114.63218424242424</v>
      </c>
      <c r="K25" s="241">
        <v>199.23112943999999</v>
      </c>
      <c r="L25" s="247">
        <f>IFERROR(I25-K25,"")</f>
        <v>46.654905760000048</v>
      </c>
      <c r="M25" s="94">
        <f>IFERROR(IF(D25&gt;0,I25/D25*10,""),"")</f>
        <v>29.517868361866931</v>
      </c>
      <c r="N25" s="73">
        <f>IFERROR(IF(F25&gt;0,K25/F25*10,""),"")</f>
        <v>28.772652504862691</v>
      </c>
      <c r="O25" s="98">
        <f t="shared" si="1"/>
        <v>0.74521585700423998</v>
      </c>
      <c r="P25" s="117"/>
      <c r="Q25" s="3" t="s">
        <v>160</v>
      </c>
    </row>
    <row r="26" spans="1:17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65">
        <v>0</v>
      </c>
      <c r="E26" s="240">
        <f>IFERROR(D26/C26*100,0)</f>
        <v>0</v>
      </c>
      <c r="F26" s="230">
        <v>0</v>
      </c>
      <c r="G26" s="84">
        <f>IFERROR(D26-F26,"")</f>
        <v>0</v>
      </c>
      <c r="H26" s="309"/>
      <c r="I26" s="131">
        <v>0</v>
      </c>
      <c r="J26" s="335" t="str">
        <f>IFERROR(I26/H26*100,"")</f>
        <v/>
      </c>
      <c r="K26" s="240">
        <v>0</v>
      </c>
      <c r="L26" s="248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3" t="s">
        <v>160</v>
      </c>
    </row>
    <row r="27" spans="1:17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65">
        <v>0</v>
      </c>
      <c r="E27" s="240">
        <f>IFERROR(D27/C27*100,0)</f>
        <v>0</v>
      </c>
      <c r="F27" s="230">
        <v>0</v>
      </c>
      <c r="G27" s="84">
        <f>IFERROR(D27-F27,"")</f>
        <v>0</v>
      </c>
      <c r="H27" s="309"/>
      <c r="I27" s="131">
        <v>0</v>
      </c>
      <c r="J27" s="335" t="str">
        <f>IFERROR(I27/H27*100,"")</f>
        <v/>
      </c>
      <c r="K27" s="240">
        <v>0</v>
      </c>
      <c r="L27" s="248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3" t="s">
        <v>161</v>
      </c>
    </row>
    <row r="28" spans="1:17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65">
        <v>0</v>
      </c>
      <c r="E28" s="240">
        <f>IFERROR(D28/C28*100,0)</f>
        <v>0</v>
      </c>
      <c r="F28" s="230">
        <v>0</v>
      </c>
      <c r="G28" s="84">
        <f>IFERROR(D28-F28,"")</f>
        <v>0</v>
      </c>
      <c r="H28" s="309"/>
      <c r="I28" s="131">
        <v>0</v>
      </c>
      <c r="J28" s="335" t="str">
        <f>IFERROR(I28/H28*100,"")</f>
        <v/>
      </c>
      <c r="K28" s="240">
        <v>0</v>
      </c>
      <c r="L28" s="248">
        <f>IFERROR(I28-K28,"")</f>
        <v>0</v>
      </c>
      <c r="M28" s="95" t="str">
        <f>IFERROR(IF(D28&gt;0,I28/D28*10,""),"")</f>
        <v/>
      </c>
      <c r="N28" s="75" t="str">
        <f>IFERROR(IF(F28&gt;0,K28/F28*10,""),"")</f>
        <v/>
      </c>
      <c r="O28" s="141">
        <f t="shared" si="1"/>
        <v>0</v>
      </c>
      <c r="P28" s="117"/>
      <c r="Q28" s="3" t="s">
        <v>161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0" t="e">
        <v>#VALUE!</v>
      </c>
      <c r="G29" s="84" t="str">
        <f>IFERROR(D29-F29,"")</f>
        <v/>
      </c>
      <c r="H29" s="309"/>
      <c r="I29" s="131" t="e">
        <v>#VALUE!</v>
      </c>
      <c r="J29" s="335" t="str">
        <f>IFERROR(I29/H29*100,"")</f>
        <v/>
      </c>
      <c r="K29" s="240" t="e">
        <v>#VALUE!</v>
      </c>
      <c r="L29" s="248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7" s="1" customFormat="1" ht="15.75" x14ac:dyDescent="0.2">
      <c r="A30" s="101">
        <f t="shared" si="0"/>
        <v>2.7273097770999999</v>
      </c>
      <c r="B30" s="205" t="s">
        <v>22</v>
      </c>
      <c r="C30" s="206">
        <v>2.57</v>
      </c>
      <c r="D30" s="165">
        <v>2.7273097770999999</v>
      </c>
      <c r="E30" s="240">
        <f>IFERROR(D30/C30*100,0)</f>
        <v>106.121003</v>
      </c>
      <c r="F30" s="230">
        <v>2.2631069999999998</v>
      </c>
      <c r="G30" s="83">
        <f>IFERROR(D30-F30,"")</f>
        <v>0.46420277710000013</v>
      </c>
      <c r="H30" s="308">
        <v>4</v>
      </c>
      <c r="I30" s="131">
        <v>5.6206904</v>
      </c>
      <c r="J30" s="338">
        <f>IFERROR(I30/H30*100,"")</f>
        <v>140.51725999999999</v>
      </c>
      <c r="K30" s="240">
        <v>2.8404431999999997</v>
      </c>
      <c r="L30" s="243">
        <f>IFERROR(I30-K30,"")</f>
        <v>2.7802472000000003</v>
      </c>
      <c r="M30" s="95">
        <f>IFERROR(IF(D30&gt;0,I30/D30*10,""),"")</f>
        <v>20.608918162485331</v>
      </c>
      <c r="N30" s="74">
        <f>IFERROR(IF(F30&gt;0,K30/F30*10,""),"")</f>
        <v>12.55107778819119</v>
      </c>
      <c r="O30" s="99">
        <f t="shared" si="1"/>
        <v>8.0578403742941411</v>
      </c>
      <c r="P30" s="117"/>
      <c r="Q30" s="3" t="s">
        <v>160</v>
      </c>
    </row>
    <row r="31" spans="1:17" s="1" customFormat="1" ht="15.75" x14ac:dyDescent="0.2">
      <c r="A31" s="101">
        <f t="shared" si="0"/>
        <v>54.676724375690014</v>
      </c>
      <c r="B31" s="205" t="s">
        <v>83</v>
      </c>
      <c r="C31" s="206">
        <v>51.733510000000003</v>
      </c>
      <c r="D31" s="165">
        <v>54.676724375690014</v>
      </c>
      <c r="E31" s="240">
        <f>IFERROR(D31/C31*100,0)</f>
        <v>105.68918361752375</v>
      </c>
      <c r="F31" s="230">
        <v>47.166798</v>
      </c>
      <c r="G31" s="84">
        <f>IFERROR(D31-F31,"")</f>
        <v>7.5099263756900143</v>
      </c>
      <c r="H31" s="309">
        <v>160</v>
      </c>
      <c r="I31" s="131">
        <v>179.91776400000001</v>
      </c>
      <c r="J31" s="335">
        <f>IFERROR(I31/H31*100,"")</f>
        <v>112.44860249999999</v>
      </c>
      <c r="K31" s="240">
        <v>159.09434352000002</v>
      </c>
      <c r="L31" s="248">
        <f>IFERROR(I31-K31,"")</f>
        <v>20.823420479999982</v>
      </c>
      <c r="M31" s="95">
        <f>IFERROR(IF(D31&gt;0,I31/D31*10,""),"")</f>
        <v>32.905732019307614</v>
      </c>
      <c r="N31" s="75">
        <f>IFERROR(IF(F31&gt;0,K31/F31*10,""),"")</f>
        <v>33.730155589531435</v>
      </c>
      <c r="O31" s="141">
        <f t="shared" si="1"/>
        <v>-0.8244235702238214</v>
      </c>
      <c r="P31" s="117"/>
      <c r="Q31" s="3" t="s">
        <v>160</v>
      </c>
    </row>
    <row r="32" spans="1:17" s="1" customFormat="1" ht="15.75" x14ac:dyDescent="0.2">
      <c r="A32" s="101">
        <f t="shared" si="0"/>
        <v>5.3177234603300008</v>
      </c>
      <c r="B32" s="205" t="s">
        <v>23</v>
      </c>
      <c r="C32" s="206">
        <v>5.2229999999999999</v>
      </c>
      <c r="D32" s="165">
        <v>5.3177234603300008</v>
      </c>
      <c r="E32" s="240">
        <f>IFERROR(D32/C32*100,0)</f>
        <v>101.81358338751676</v>
      </c>
      <c r="F32" s="230">
        <v>3.3373935000000001</v>
      </c>
      <c r="G32" s="83">
        <f>IFERROR(D32-F32,"")</f>
        <v>1.9803299603300006</v>
      </c>
      <c r="H32" s="308">
        <v>12</v>
      </c>
      <c r="I32" s="131">
        <v>15.5648272</v>
      </c>
      <c r="J32" s="338">
        <f>IFERROR(I32/H32*100,"")</f>
        <v>129.70689333333334</v>
      </c>
      <c r="K32" s="240">
        <v>7.9552771200000008</v>
      </c>
      <c r="L32" s="243">
        <f>IFERROR(I32-K32,"")</f>
        <v>7.6095500799999991</v>
      </c>
      <c r="M32" s="95">
        <f>IFERROR(IF(D32&gt;0,I32/D32*10,""),"")</f>
        <v>29.269719112159507</v>
      </c>
      <c r="N32" s="74">
        <f>IFERROR(IF(F32&gt;0,K32/F32*10,""),"")</f>
        <v>23.836796949475691</v>
      </c>
      <c r="O32" s="99">
        <f t="shared" si="1"/>
        <v>5.4329221626838162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65">
        <v>0</v>
      </c>
      <c r="E33" s="240">
        <f>IFERROR(D33/C33*100,0)</f>
        <v>0</v>
      </c>
      <c r="F33" s="230">
        <v>0</v>
      </c>
      <c r="G33" s="84">
        <f>IFERROR(D33-F33,"")</f>
        <v>0</v>
      </c>
      <c r="H33" s="309"/>
      <c r="I33" s="131">
        <v>0</v>
      </c>
      <c r="J33" s="335" t="str">
        <f>IFERROR(I33/H33*100,"")</f>
        <v/>
      </c>
      <c r="K33" s="240">
        <v>0</v>
      </c>
      <c r="L33" s="248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2.9448578332499999</v>
      </c>
      <c r="B34" s="205" t="s">
        <v>25</v>
      </c>
      <c r="C34" s="206">
        <v>3.49</v>
      </c>
      <c r="D34" s="165">
        <v>2.9448578332499999</v>
      </c>
      <c r="E34" s="240">
        <f>IFERROR(D34/C34*100,0)</f>
        <v>84.379880608882516</v>
      </c>
      <c r="F34" s="230">
        <v>2.4115770000000003</v>
      </c>
      <c r="G34" s="84">
        <f>IFERROR(D34-F34,"")</f>
        <v>0.53328083324999964</v>
      </c>
      <c r="H34" s="309">
        <v>5.2</v>
      </c>
      <c r="I34" s="131">
        <v>6.8212976000000003</v>
      </c>
      <c r="J34" s="335">
        <f>IFERROR(I34/H34*100,"")</f>
        <v>131.1788</v>
      </c>
      <c r="K34" s="240">
        <v>2.7243820800000003</v>
      </c>
      <c r="L34" s="248">
        <f>IFERROR(I34-K34,"")</f>
        <v>4.0969155199999996</v>
      </c>
      <c r="M34" s="95">
        <f>IFERROR(IF(D34&gt;0,I34/D34*10,""),"")</f>
        <v>23.163419038371337</v>
      </c>
      <c r="N34" s="75">
        <f>IFERROR(IF(F34&gt;0,K34/F34*10,""),"")</f>
        <v>11.297097625329815</v>
      </c>
      <c r="O34" s="141">
        <f t="shared" si="1"/>
        <v>11.866321413041522</v>
      </c>
      <c r="P34" s="117"/>
      <c r="Q34" s="3" t="s">
        <v>160</v>
      </c>
    </row>
    <row r="35" spans="1:17" s="1" customFormat="1" ht="15.75" x14ac:dyDescent="0.2">
      <c r="A35" s="101">
        <f t="shared" si="0"/>
        <v>17.634127068510004</v>
      </c>
      <c r="B35" s="205" t="s">
        <v>26</v>
      </c>
      <c r="C35" s="206">
        <v>18.396000000000001</v>
      </c>
      <c r="D35" s="165">
        <v>17.634127068510004</v>
      </c>
      <c r="E35" s="240">
        <f>IFERROR(D35/C35*100,0)</f>
        <v>95.858485912752784</v>
      </c>
      <c r="F35" s="230">
        <v>14.064351</v>
      </c>
      <c r="G35" s="83">
        <f>IFERROR(D35-F35,"")</f>
        <v>3.569776068510004</v>
      </c>
      <c r="H35" s="308">
        <v>33.299999999999997</v>
      </c>
      <c r="I35" s="131">
        <v>37.961456000000005</v>
      </c>
      <c r="J35" s="338">
        <f>IFERROR(I35/H35*100,"")</f>
        <v>113.9983663663664</v>
      </c>
      <c r="K35" s="240">
        <v>26.616683519999999</v>
      </c>
      <c r="L35" s="243">
        <f>IFERROR(I35-K35,"")</f>
        <v>11.344772480000007</v>
      </c>
      <c r="M35" s="95">
        <f>IFERROR(IF(D35&gt;0,I35/D35*10,""),"")</f>
        <v>21.527266902703314</v>
      </c>
      <c r="N35" s="74">
        <f>IFERROR(IF(F35&gt;0,K35/F35*10,""),"")</f>
        <v>18.924928366762177</v>
      </c>
      <c r="O35" s="99">
        <f t="shared" si="1"/>
        <v>2.6023385359411364</v>
      </c>
      <c r="P35" s="117"/>
      <c r="Q35" s="3" t="s">
        <v>160</v>
      </c>
    </row>
    <row r="36" spans="1:17" s="13" customFormat="1" ht="15.75" customHeight="1" x14ac:dyDescent="0.25">
      <c r="A36" s="101">
        <f t="shared" si="0"/>
        <v>157.05802322997002</v>
      </c>
      <c r="B36" s="203" t="s">
        <v>59</v>
      </c>
      <c r="C36" s="204">
        <v>151.4453125</v>
      </c>
      <c r="D36" s="226">
        <v>157.05802322997002</v>
      </c>
      <c r="E36" s="78">
        <f>IFERROR(D36/C36*100,0)</f>
        <v>103.70609736103256</v>
      </c>
      <c r="F36" s="130">
        <v>69.477597000000003</v>
      </c>
      <c r="G36" s="82">
        <f>IFERROR(D36-F36,"")</f>
        <v>87.580426229970016</v>
      </c>
      <c r="H36" s="307">
        <v>248.29599999999999</v>
      </c>
      <c r="I36" s="130">
        <v>488.94964560000005</v>
      </c>
      <c r="J36" s="341">
        <f>IFERROR(I36/H36*100,"")</f>
        <v>196.92207913135937</v>
      </c>
      <c r="K36" s="241">
        <v>168.37007039999997</v>
      </c>
      <c r="L36" s="247">
        <f>IFERROR(I36-K36,"")</f>
        <v>320.57957520000008</v>
      </c>
      <c r="M36" s="94">
        <f>IFERROR(IF(D36&gt;0,I36/D36*10,""),"")</f>
        <v>31.131784008516547</v>
      </c>
      <c r="N36" s="73">
        <f>IFERROR(IF(F36&gt;0,K36/F36*10,""),"")</f>
        <v>24.233721036724969</v>
      </c>
      <c r="O36" s="98">
        <f t="shared" si="1"/>
        <v>6.8980629717915782</v>
      </c>
      <c r="P36" s="117"/>
      <c r="Q36" s="3" t="s">
        <v>160</v>
      </c>
    </row>
    <row r="37" spans="1:17" s="17" customFormat="1" ht="15.75" x14ac:dyDescent="0.2">
      <c r="A37" s="101">
        <f t="shared" si="0"/>
        <v>11.23927542773</v>
      </c>
      <c r="B37" s="205" t="s">
        <v>84</v>
      </c>
      <c r="C37" s="206">
        <v>10.8005</v>
      </c>
      <c r="D37" s="165">
        <v>11.23927542773</v>
      </c>
      <c r="E37" s="240">
        <f>IFERROR(D37/C37*100,0)</f>
        <v>104.0625473610481</v>
      </c>
      <c r="F37" s="230">
        <v>8.6611035000000012</v>
      </c>
      <c r="G37" s="84">
        <f>IFERROR(D37-F37,"")</f>
        <v>2.5781719277299988</v>
      </c>
      <c r="H37" s="309">
        <v>20.143000000000001</v>
      </c>
      <c r="I37" s="131">
        <v>31.183224800000005</v>
      </c>
      <c r="J37" s="335">
        <f>IFERROR(I37/H37*100,"")</f>
        <v>154.80923794866706</v>
      </c>
      <c r="K37" s="240">
        <v>16.309641599999999</v>
      </c>
      <c r="L37" s="248">
        <f>IFERROR(I37-K37,"")</f>
        <v>14.873583200000006</v>
      </c>
      <c r="M37" s="95">
        <f>IFERROR(IF(D37&gt;0,I37/D37*10,""),"")</f>
        <v>27.744871100020806</v>
      </c>
      <c r="N37" s="75">
        <f>IFERROR(IF(F37&gt;0,K37/F37*10,""),"")</f>
        <v>18.830904861026077</v>
      </c>
      <c r="O37" s="141">
        <f t="shared" si="1"/>
        <v>8.9139662389947283</v>
      </c>
      <c r="P37" s="117"/>
      <c r="Q37" s="3" t="s">
        <v>160</v>
      </c>
    </row>
    <row r="38" spans="1:17" s="1" customFormat="1" ht="15.75" x14ac:dyDescent="0.2">
      <c r="A38" s="101">
        <f t="shared" si="0"/>
        <v>1.9717282357400001</v>
      </c>
      <c r="B38" s="205" t="s">
        <v>85</v>
      </c>
      <c r="C38" s="206">
        <v>1.8901699999999999</v>
      </c>
      <c r="D38" s="165">
        <v>1.9717282357400001</v>
      </c>
      <c r="E38" s="240">
        <f>IFERROR(D38/C38*100,0)</f>
        <v>104.31486245893227</v>
      </c>
      <c r="F38" s="230">
        <v>0</v>
      </c>
      <c r="G38" s="84">
        <f>IFERROR(D38-F38,"")</f>
        <v>1.9717282357400001</v>
      </c>
      <c r="H38" s="309">
        <v>2</v>
      </c>
      <c r="I38" s="131">
        <v>5.0839360000000005</v>
      </c>
      <c r="J38" s="335">
        <f>IFERROR(I38/H38*100,"")</f>
        <v>254.19680000000002</v>
      </c>
      <c r="K38" s="240">
        <v>0</v>
      </c>
      <c r="L38" s="248">
        <f>IFERROR(I38-K38,"")</f>
        <v>5.0839360000000005</v>
      </c>
      <c r="M38" s="95">
        <f>IFERROR(IF(D38&gt;0,I38/D38*10,""),"")</f>
        <v>25.784161873058395</v>
      </c>
      <c r="N38" s="75" t="str">
        <f>IFERROR(IF(F38&gt;0,K38/F38*10,""),"")</f>
        <v/>
      </c>
      <c r="O38" s="141">
        <f t="shared" si="1"/>
        <v>0</v>
      </c>
      <c r="P38" s="117"/>
      <c r="Q38" s="3" t="s">
        <v>160</v>
      </c>
    </row>
    <row r="39" spans="1:17" s="3" customFormat="1" ht="15.75" x14ac:dyDescent="0.2">
      <c r="A39" s="101">
        <f t="shared" si="0"/>
        <v>12.203915344999999</v>
      </c>
      <c r="B39" s="207" t="s">
        <v>63</v>
      </c>
      <c r="C39" s="206">
        <v>12.2740185</v>
      </c>
      <c r="D39" s="165">
        <v>12.203915344999999</v>
      </c>
      <c r="E39" s="240">
        <f>IFERROR(D39/C39*100,0)</f>
        <v>99.428849198817787</v>
      </c>
      <c r="F39" s="230">
        <v>8.2156935000000004</v>
      </c>
      <c r="G39" s="85">
        <f>IFERROR(D39-F39,"")</f>
        <v>3.9882218449999982</v>
      </c>
      <c r="H39" s="310">
        <v>19.872999999999998</v>
      </c>
      <c r="I39" s="131">
        <v>25.629759999999997</v>
      </c>
      <c r="J39" s="342">
        <f>IFERROR(I39/H39*100,"")</f>
        <v>128.96774518190512</v>
      </c>
      <c r="K39" s="240">
        <v>13.336848</v>
      </c>
      <c r="L39" s="249">
        <f>IFERROR(I39-K39,"")</f>
        <v>12.292911999999998</v>
      </c>
      <c r="M39" s="96">
        <f>IFERROR(IF(D39&gt;0,I39/D39*10,""),"")</f>
        <v>21.001260067328008</v>
      </c>
      <c r="N39" s="75">
        <f>IFERROR(IF(F39&gt;0,K39/F39*10,""),"")</f>
        <v>16.233380663482638</v>
      </c>
      <c r="O39" s="141">
        <f t="shared" si="1"/>
        <v>4.7678794038453702</v>
      </c>
      <c r="P39" s="117"/>
      <c r="Q39" s="3" t="s">
        <v>160</v>
      </c>
    </row>
    <row r="40" spans="1:17" s="1" customFormat="1" ht="15.75" x14ac:dyDescent="0.2">
      <c r="A40" s="101">
        <f t="shared" si="0"/>
        <v>93.810966652000005</v>
      </c>
      <c r="B40" s="205" t="s">
        <v>27</v>
      </c>
      <c r="C40" s="206">
        <v>88.479994000000005</v>
      </c>
      <c r="D40" s="165">
        <v>93.810966652000005</v>
      </c>
      <c r="E40" s="240">
        <f>IFERROR(D40/C40*100,0)</f>
        <v>106.02505991580425</v>
      </c>
      <c r="F40" s="230">
        <v>49.895464500000003</v>
      </c>
      <c r="G40" s="84">
        <f>IFERROR(D40-F40,"")</f>
        <v>43.915502152000002</v>
      </c>
      <c r="H40" s="309">
        <v>194.1</v>
      </c>
      <c r="I40" s="131">
        <v>313.01920000000001</v>
      </c>
      <c r="J40" s="335">
        <f>IFERROR(I40/H40*100,"")</f>
        <v>161.26697578567752</v>
      </c>
      <c r="K40" s="240">
        <v>132.248592</v>
      </c>
      <c r="L40" s="248">
        <f>IFERROR(I40-K40,"")</f>
        <v>180.77060800000001</v>
      </c>
      <c r="M40" s="95">
        <f>IFERROR(IF(D40&gt;0,I40/D40*10,""),"")</f>
        <v>33.367015730812383</v>
      </c>
      <c r="N40" s="75">
        <f>IFERROR(IF(F40&gt;0,K40/F40*10,""),"")</f>
        <v>26.505132946502581</v>
      </c>
      <c r="O40" s="141">
        <f t="shared" si="1"/>
        <v>6.8618827843098025</v>
      </c>
      <c r="P40" s="117"/>
      <c r="Q40" s="3" t="s">
        <v>160</v>
      </c>
    </row>
    <row r="41" spans="1:17" s="1" customFormat="1" ht="15" hidden="1" customHeight="1" x14ac:dyDescent="0.2">
      <c r="A41" s="101" t="str">
        <f t="shared" si="0"/>
        <v>x</v>
      </c>
      <c r="B41" s="205" t="s">
        <v>28</v>
      </c>
      <c r="C41" s="206">
        <v>0.21</v>
      </c>
      <c r="D41" s="165">
        <v>0</v>
      </c>
      <c r="E41" s="240">
        <f>IFERROR(D41/C41*100,0)</f>
        <v>0</v>
      </c>
      <c r="F41" s="230">
        <v>0</v>
      </c>
      <c r="G41" s="83">
        <f>IFERROR(D41-F41,"")</f>
        <v>0</v>
      </c>
      <c r="H41" s="308"/>
      <c r="I41" s="131">
        <v>0</v>
      </c>
      <c r="J41" s="338" t="str">
        <f>IFERROR(I41/H41*100,"")</f>
        <v/>
      </c>
      <c r="K41" s="240">
        <v>0</v>
      </c>
      <c r="L41" s="243">
        <f>IFERROR(I41-K41,"")</f>
        <v>0</v>
      </c>
      <c r="M41" s="95" t="str">
        <f>IFERROR(IF(D41&gt;0,I41/D41*10,""),"")</f>
        <v/>
      </c>
      <c r="N41" s="74" t="str">
        <f>IFERROR(IF(F41&gt;0,K41/F41*10,""),"")</f>
        <v/>
      </c>
      <c r="O41" s="99">
        <f t="shared" si="1"/>
        <v>0</v>
      </c>
      <c r="P41" s="117"/>
      <c r="Q41" s="3" t="s">
        <v>160</v>
      </c>
    </row>
    <row r="42" spans="1:17" s="1" customFormat="1" ht="15" customHeight="1" x14ac:dyDescent="0.2">
      <c r="A42" s="101">
        <f t="shared" si="0"/>
        <v>3.5019930989999999</v>
      </c>
      <c r="B42" s="205" t="s">
        <v>29</v>
      </c>
      <c r="C42" s="206">
        <v>3.8005</v>
      </c>
      <c r="D42" s="165">
        <v>3.5019930989999999</v>
      </c>
      <c r="E42" s="240">
        <f>IFERROR(D42/C42*100,0)</f>
        <v>92.145588712011573</v>
      </c>
      <c r="F42" s="230">
        <v>0.11665500000000001</v>
      </c>
      <c r="G42" s="83">
        <f>IFERROR(D42-F42,"")</f>
        <v>3.3853380989999997</v>
      </c>
      <c r="H42" s="308">
        <v>2.1800000000000002</v>
      </c>
      <c r="I42" s="131">
        <v>2.7625519999999999</v>
      </c>
      <c r="J42" s="338">
        <f>IFERROR(I42/H42*100,"")</f>
        <v>126.72256880733943</v>
      </c>
      <c r="K42" s="240">
        <v>0.13235040000000001</v>
      </c>
      <c r="L42" s="243">
        <f>IFERROR(I42-K42,"")</f>
        <v>2.6302015999999999</v>
      </c>
      <c r="M42" s="95">
        <f>IFERROR(IF(D42&gt;0,I42/D42*10,""),"")</f>
        <v>7.8885135461541918</v>
      </c>
      <c r="N42" s="75">
        <f>IFERROR(IF(F42&gt;0,K42/F42*10,""),"")</f>
        <v>11.345454545454546</v>
      </c>
      <c r="O42" s="141">
        <f t="shared" si="1"/>
        <v>-3.4569409993003539</v>
      </c>
      <c r="P42" s="117"/>
      <c r="Q42" s="3" t="s">
        <v>160</v>
      </c>
    </row>
    <row r="43" spans="1:17" s="1" customFormat="1" ht="15.75" x14ac:dyDescent="0.2">
      <c r="A43" s="101">
        <f t="shared" si="0"/>
        <v>34.330144470500002</v>
      </c>
      <c r="B43" s="205" t="s">
        <v>30</v>
      </c>
      <c r="C43" s="206">
        <v>33.990130000000001</v>
      </c>
      <c r="D43" s="165">
        <v>34.330144470500002</v>
      </c>
      <c r="E43" s="240">
        <f>IFERROR(D43/C43*100,0)</f>
        <v>101.0003329510655</v>
      </c>
      <c r="F43" s="230">
        <v>2.5886805000000002</v>
      </c>
      <c r="G43" s="84">
        <f>IFERROR(D43-F43,"")</f>
        <v>31.741463970500003</v>
      </c>
      <c r="H43" s="309">
        <v>10</v>
      </c>
      <c r="I43" s="131">
        <v>111.27097280000001</v>
      </c>
      <c r="J43" s="335">
        <f>IFERROR(I43/H43*100,"")</f>
        <v>1112.709728</v>
      </c>
      <c r="K43" s="240">
        <v>6.3426384000000011</v>
      </c>
      <c r="L43" s="248">
        <f>IFERROR(I43-K43,"")</f>
        <v>104.92833440000001</v>
      </c>
      <c r="M43" s="95">
        <f>IFERROR(IF(D43&gt;0,I43/D43*10,""),"")</f>
        <v>32.412031617174087</v>
      </c>
      <c r="N43" s="75">
        <f>IFERROR(IF(F43&gt;0,K43/F43*10,""),"")</f>
        <v>24.501433838590746</v>
      </c>
      <c r="O43" s="141">
        <f t="shared" si="1"/>
        <v>7.910597778583341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65">
        <v>0</v>
      </c>
      <c r="E44" s="240">
        <f>IFERROR(D44/C44*100,0)</f>
        <v>0</v>
      </c>
      <c r="F44" s="230">
        <v>0</v>
      </c>
      <c r="G44" s="84">
        <f>IFERROR(D44-F44,"")</f>
        <v>0</v>
      </c>
      <c r="H44" s="309"/>
      <c r="I44" s="131">
        <v>0</v>
      </c>
      <c r="J44" s="335" t="str">
        <f>IFERROR(I44/H44*100,"")</f>
        <v/>
      </c>
      <c r="K44" s="240">
        <v>0</v>
      </c>
      <c r="L44" s="248">
        <f>IFERROR(I44-K44,"")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1">
        <f t="shared" si="1"/>
        <v>0</v>
      </c>
      <c r="P44" s="117"/>
      <c r="Q44" s="3" t="s">
        <v>160</v>
      </c>
    </row>
    <row r="45" spans="1:17" s="13" customFormat="1" ht="15.75" customHeight="1" x14ac:dyDescent="0.25">
      <c r="A45" s="101">
        <f t="shared" si="0"/>
        <v>177.21995258994002</v>
      </c>
      <c r="B45" s="203" t="s">
        <v>62</v>
      </c>
      <c r="C45" s="204">
        <v>199.22107099999999</v>
      </c>
      <c r="D45" s="226">
        <v>177.21995258994002</v>
      </c>
      <c r="E45" s="78">
        <f>IFERROR(D45/C45*100,0)</f>
        <v>88.95643001032758</v>
      </c>
      <c r="F45" s="130">
        <v>43.702144500000003</v>
      </c>
      <c r="G45" s="86">
        <f>IFERROR(D45-F45,"")</f>
        <v>133.51780808994002</v>
      </c>
      <c r="H45" s="311">
        <v>251.79999999999998</v>
      </c>
      <c r="I45" s="130">
        <v>368.84165760000002</v>
      </c>
      <c r="J45" s="336">
        <f>IFERROR(I45/H45*100,"")</f>
        <v>146.4819926926132</v>
      </c>
      <c r="K45" s="241">
        <v>59.334720480000001</v>
      </c>
      <c r="L45" s="250">
        <f>IFERROR(I45-K45,"")</f>
        <v>309.50693712000003</v>
      </c>
      <c r="M45" s="94">
        <f>IFERROR(IF(D45&gt;0,I45/D45*10,""),"")</f>
        <v>20.812648474940261</v>
      </c>
      <c r="N45" s="76">
        <f>IFERROR(IF(F45&gt;0,K45/F45*10,""),"")</f>
        <v>13.577072969496955</v>
      </c>
      <c r="O45" s="140">
        <f t="shared" si="1"/>
        <v>7.2355755054433057</v>
      </c>
      <c r="P45" s="158"/>
      <c r="Q45" s="112" t="s">
        <v>160</v>
      </c>
    </row>
    <row r="46" spans="1:17" s="1" customFormat="1" ht="15" hidden="1" customHeight="1" x14ac:dyDescent="0.2">
      <c r="A46" s="101" t="str">
        <f t="shared" si="0"/>
        <v>x</v>
      </c>
      <c r="B46" s="205" t="s">
        <v>86</v>
      </c>
      <c r="C46" s="206">
        <v>0.14699999999999999</v>
      </c>
      <c r="D46" s="165">
        <v>0</v>
      </c>
      <c r="E46" s="240">
        <f>IFERROR(D46/C46*100,0)</f>
        <v>0</v>
      </c>
      <c r="F46" s="230">
        <v>0</v>
      </c>
      <c r="G46" s="84">
        <f>IFERROR(D46-F46,"")</f>
        <v>0</v>
      </c>
      <c r="H46" s="309"/>
      <c r="I46" s="131">
        <v>0</v>
      </c>
      <c r="J46" s="335" t="str">
        <f>IFERROR(I46/H46*100,"")</f>
        <v/>
      </c>
      <c r="K46" s="240">
        <v>0</v>
      </c>
      <c r="L46" s="248">
        <f>IFERROR(I46-K46,"")</f>
        <v>0</v>
      </c>
      <c r="M46" s="95" t="str">
        <f>IFERROR(IF(D46&gt;0,I46/D46*10,""),"")</f>
        <v/>
      </c>
      <c r="N46" s="75" t="str">
        <f>IFERROR(IF(F46&gt;0,K46/F46*10,""),"")</f>
        <v/>
      </c>
      <c r="O46" s="141">
        <f t="shared" si="1"/>
        <v>0</v>
      </c>
      <c r="P46" s="117"/>
      <c r="Q46" s="3" t="s">
        <v>160</v>
      </c>
    </row>
    <row r="47" spans="1:17" s="1" customFormat="1" ht="15.75" x14ac:dyDescent="0.2">
      <c r="A47" s="101">
        <f t="shared" si="0"/>
        <v>1.6841403176100003</v>
      </c>
      <c r="B47" s="205" t="s">
        <v>87</v>
      </c>
      <c r="C47" s="206">
        <v>1.587</v>
      </c>
      <c r="D47" s="165">
        <v>1.6841403176100003</v>
      </c>
      <c r="E47" s="240">
        <f>IFERROR(D47/C47*100,0)</f>
        <v>106.12100300000003</v>
      </c>
      <c r="F47" s="230">
        <v>0.21210000000000001</v>
      </c>
      <c r="G47" s="84">
        <f>IFERROR(D47-F47,"")</f>
        <v>1.4720403176100003</v>
      </c>
      <c r="H47" s="309">
        <v>3</v>
      </c>
      <c r="I47" s="131">
        <v>3.4663200000000001</v>
      </c>
      <c r="J47" s="335">
        <f>IFERROR(I47/H47*100,"")</f>
        <v>115.544</v>
      </c>
      <c r="K47" s="240">
        <v>0.36650879999999997</v>
      </c>
      <c r="L47" s="248">
        <f>IFERROR(I47-K47,"")</f>
        <v>3.0998112</v>
      </c>
      <c r="M47" s="95">
        <f>IFERROR(IF(D47&gt;0,I47/D47*10,""),"")</f>
        <v>20.582132995421244</v>
      </c>
      <c r="N47" s="75">
        <f>IFERROR(IF(F47&gt;0,K47/F47*10,""),"")</f>
        <v>17.279999999999998</v>
      </c>
      <c r="O47" s="141">
        <f t="shared" si="1"/>
        <v>3.3021329954212462</v>
      </c>
      <c r="P47" s="117"/>
      <c r="Q47" s="3" t="s">
        <v>160</v>
      </c>
    </row>
    <row r="48" spans="1:17" s="1" customFormat="1" ht="15.75" x14ac:dyDescent="0.2">
      <c r="A48" s="101">
        <f t="shared" si="0"/>
        <v>4.9855647209400011</v>
      </c>
      <c r="B48" s="205" t="s">
        <v>88</v>
      </c>
      <c r="C48" s="206">
        <v>5.891</v>
      </c>
      <c r="D48" s="165">
        <v>4.9855647209400011</v>
      </c>
      <c r="E48" s="240">
        <f>IFERROR(D48/C48*100,0)</f>
        <v>84.630193870989672</v>
      </c>
      <c r="F48" s="230">
        <v>2.6088300000000002</v>
      </c>
      <c r="G48" s="84">
        <f>IFERROR(D48-F48,"")</f>
        <v>2.3767347209400009</v>
      </c>
      <c r="H48" s="309">
        <v>4.5</v>
      </c>
      <c r="I48" s="131">
        <v>9.4535999999999998</v>
      </c>
      <c r="J48" s="335">
        <f>IFERROR(I48/H48*100,"")</f>
        <v>210.08</v>
      </c>
      <c r="K48" s="240">
        <v>4.8766031999999999</v>
      </c>
      <c r="L48" s="248">
        <f>IFERROR(I48-K48,"")</f>
        <v>4.5769967999999999</v>
      </c>
      <c r="M48" s="95">
        <f>IFERROR(IF(D48&gt;0,I48/D48*10,""),"")</f>
        <v>18.961944191183974</v>
      </c>
      <c r="N48" s="75">
        <f>IFERROR(IF(F48&gt;0,K48/F48*10,""),"")</f>
        <v>18.692682926829267</v>
      </c>
      <c r="O48" s="141">
        <f t="shared" si="1"/>
        <v>0.26926126435470721</v>
      </c>
      <c r="P48" s="117"/>
      <c r="Q48" s="3" t="s">
        <v>160</v>
      </c>
    </row>
    <row r="49" spans="1:17" s="1" customFormat="1" ht="15" customHeight="1" x14ac:dyDescent="0.2">
      <c r="A49" s="101">
        <f t="shared" si="0"/>
        <v>0.44570821259999999</v>
      </c>
      <c r="B49" s="205" t="s">
        <v>89</v>
      </c>
      <c r="C49" s="206">
        <v>0.42</v>
      </c>
      <c r="D49" s="165">
        <v>0.44570821259999999</v>
      </c>
      <c r="E49" s="240">
        <f>IFERROR(D49/C49*100,0)</f>
        <v>106.121003</v>
      </c>
      <c r="F49" s="230">
        <v>0.31814999999999999</v>
      </c>
      <c r="G49" s="84">
        <f>IFERROR(D49-F49,"")</f>
        <v>0.1275582126</v>
      </c>
      <c r="H49" s="309">
        <v>1.3</v>
      </c>
      <c r="I49" s="131">
        <v>0.98317440000000011</v>
      </c>
      <c r="J49" s="335">
        <f>IFERROR(I49/H49*100,"")</f>
        <v>75.628800000000012</v>
      </c>
      <c r="K49" s="240">
        <v>0.63222768000000007</v>
      </c>
      <c r="L49" s="251">
        <f>IFERROR(I49-K49,"")</f>
        <v>0.35094672000000005</v>
      </c>
      <c r="M49" s="95">
        <f>IFERROR(IF(D49&gt;0,I49/D49*10,""),"")</f>
        <v>22.058700562521341</v>
      </c>
      <c r="N49" s="75">
        <f>IFERROR(IF(F49&gt;0,K49/F49*10,""),"")</f>
        <v>19.872000000000003</v>
      </c>
      <c r="O49" s="141">
        <f t="shared" si="1"/>
        <v>2.186700562521338</v>
      </c>
      <c r="P49" s="117"/>
      <c r="Q49" s="3" t="s">
        <v>160</v>
      </c>
    </row>
    <row r="50" spans="1:17" s="1" customFormat="1" ht="15.75" x14ac:dyDescent="0.2">
      <c r="A50" s="101">
        <f t="shared" si="0"/>
        <v>16.873239477000002</v>
      </c>
      <c r="B50" s="205" t="s">
        <v>101</v>
      </c>
      <c r="C50" s="206">
        <v>16.131</v>
      </c>
      <c r="D50" s="165">
        <v>16.873239477000002</v>
      </c>
      <c r="E50" s="240">
        <f>IFERROR(D50/C50*100,0)</f>
        <v>104.6013233959457</v>
      </c>
      <c r="F50" s="230">
        <v>1.9089</v>
      </c>
      <c r="G50" s="84">
        <f>IFERROR(D50-F50,"")</f>
        <v>14.964339477000003</v>
      </c>
      <c r="H50" s="309">
        <v>37.299999999999997</v>
      </c>
      <c r="I50" s="131">
        <v>34.074975999999992</v>
      </c>
      <c r="J50" s="335">
        <f>IFERROR(I50/H50*100,"")</f>
        <v>91.353823056300257</v>
      </c>
      <c r="K50" s="240">
        <v>3.8687039999999997</v>
      </c>
      <c r="L50" s="251">
        <f>IFERROR(I50-K50,"")</f>
        <v>30.206271999999991</v>
      </c>
      <c r="M50" s="95">
        <f>IFERROR(IF(D50&gt;0,I50/D50*10,""),"")</f>
        <v>20.194685227130073</v>
      </c>
      <c r="N50" s="75">
        <f>IFERROR(IF(F50&gt;0,K50/F50*10,""),"")</f>
        <v>20.266666666666666</v>
      </c>
      <c r="O50" s="141">
        <f t="shared" si="1"/>
        <v>-7.1981439536592973E-2</v>
      </c>
      <c r="P50" s="117"/>
      <c r="Q50" s="3" t="s">
        <v>160</v>
      </c>
    </row>
    <row r="51" spans="1:17" s="1" customFormat="1" ht="15.75" x14ac:dyDescent="0.2">
      <c r="A51" s="101">
        <f t="shared" si="0"/>
        <v>38.695962533920003</v>
      </c>
      <c r="B51" s="205" t="s">
        <v>90</v>
      </c>
      <c r="C51" s="206">
        <v>37.966500000000003</v>
      </c>
      <c r="D51" s="165">
        <v>38.695962533920003</v>
      </c>
      <c r="E51" s="240">
        <f>IFERROR(D51/C51*100,0)</f>
        <v>101.92133205304677</v>
      </c>
      <c r="F51" s="230">
        <v>11.684589000000001</v>
      </c>
      <c r="G51" s="84">
        <f>IFERROR(D51-F51,"")</f>
        <v>27.011373533920001</v>
      </c>
      <c r="H51" s="309">
        <v>45</v>
      </c>
      <c r="I51" s="131">
        <v>54.391812799999997</v>
      </c>
      <c r="J51" s="335">
        <f>IFERROR(I51/H51*100,"")</f>
        <v>120.8706951111111</v>
      </c>
      <c r="K51" s="240">
        <v>15.6886128</v>
      </c>
      <c r="L51" s="251">
        <f>IFERROR(I51-K51,"")</f>
        <v>38.703199999999995</v>
      </c>
      <c r="M51" s="95">
        <f>IFERROR(IF(D51&gt;0,I51/D51*10,""),"")</f>
        <v>14.05619843473886</v>
      </c>
      <c r="N51" s="75">
        <f>IFERROR(IF(F51&gt;0,K51/F51*10,""),"")</f>
        <v>13.426756217099292</v>
      </c>
      <c r="O51" s="141">
        <f t="shared" si="1"/>
        <v>0.62944221763956776</v>
      </c>
      <c r="P51" s="117"/>
      <c r="Q51" s="3" t="s">
        <v>160</v>
      </c>
    </row>
    <row r="52" spans="1:17" s="1" customFormat="1" ht="15.75" x14ac:dyDescent="0.2">
      <c r="A52" s="101">
        <f t="shared" si="0"/>
        <v>114.53533732787001</v>
      </c>
      <c r="B52" s="205" t="s">
        <v>102</v>
      </c>
      <c r="C52" s="206">
        <v>137.07857100000001</v>
      </c>
      <c r="D52" s="165">
        <v>114.53533732787001</v>
      </c>
      <c r="E52" s="240">
        <f>IFERROR(D52/C52*100,0)</f>
        <v>83.554516575657914</v>
      </c>
      <c r="F52" s="230">
        <v>26.969575500000001</v>
      </c>
      <c r="G52" s="264">
        <f>IFERROR(D52-F52,"")</f>
        <v>87.565761827870006</v>
      </c>
      <c r="H52" s="309">
        <v>160.69999999999999</v>
      </c>
      <c r="I52" s="131">
        <v>266.47177440000002</v>
      </c>
      <c r="J52" s="335">
        <f>IFERROR(I52/H52*100,"")</f>
        <v>165.81939912881148</v>
      </c>
      <c r="K52" s="240">
        <v>33.902063999999996</v>
      </c>
      <c r="L52" s="252">
        <f>IFERROR(I52-K52,"")</f>
        <v>232.56971040000002</v>
      </c>
      <c r="M52" s="95">
        <f>IFERROR(IF(D52&gt;0,I52/D52*10,""),"")</f>
        <v>23.265463796312503</v>
      </c>
      <c r="N52" s="77">
        <f>IFERROR(IF(F52&gt;0,K52/F52*10,""),"")</f>
        <v>12.570484841335377</v>
      </c>
      <c r="O52" s="142">
        <f t="shared" si="1"/>
        <v>10.694978954977126</v>
      </c>
      <c r="P52" s="117"/>
      <c r="Q52" s="3" t="s">
        <v>160</v>
      </c>
    </row>
    <row r="53" spans="1:17" s="13" customFormat="1" ht="15.75" customHeight="1" x14ac:dyDescent="0.25">
      <c r="A53" s="101">
        <f t="shared" si="0"/>
        <v>293.76097687451005</v>
      </c>
      <c r="B53" s="208" t="s">
        <v>31</v>
      </c>
      <c r="C53" s="209">
        <v>302.83139</v>
      </c>
      <c r="D53" s="227">
        <v>293.76097687451005</v>
      </c>
      <c r="E53" s="241">
        <f>IFERROR(D53/C53*100,0)</f>
        <v>97.004797578781393</v>
      </c>
      <c r="F53" s="132">
        <v>264.78564</v>
      </c>
      <c r="G53" s="153">
        <f>IFERROR(D53-F53,"")</f>
        <v>28.975336874510049</v>
      </c>
      <c r="H53" s="313">
        <v>301.79200000000009</v>
      </c>
      <c r="I53" s="132">
        <v>508.69611519999995</v>
      </c>
      <c r="J53" s="337">
        <f>IFERROR(I53/H53*100,"")</f>
        <v>168.55851553387757</v>
      </c>
      <c r="K53" s="241">
        <v>238.38139584000001</v>
      </c>
      <c r="L53" s="253">
        <f>IFERROR(I53-K53,"")</f>
        <v>270.31471935999991</v>
      </c>
      <c r="M53" s="94">
        <f>IFERROR(IF(D53&gt;0,I53/D53*10,""),"")</f>
        <v>17.316667469325129</v>
      </c>
      <c r="N53" s="78">
        <f>IFERROR(IF(F53&gt;0,K53/F53*10,""),"")</f>
        <v>9.0028067926946491</v>
      </c>
      <c r="O53" s="143">
        <f t="shared" si="1"/>
        <v>8.3138606766304797</v>
      </c>
      <c r="P53" s="158"/>
      <c r="Q53" s="112" t="s">
        <v>160</v>
      </c>
    </row>
    <row r="54" spans="1:17" s="17" customFormat="1" ht="15.75" x14ac:dyDescent="0.2">
      <c r="A54" s="101">
        <f t="shared" si="0"/>
        <v>32.104787037590008</v>
      </c>
      <c r="B54" s="210" t="s">
        <v>91</v>
      </c>
      <c r="C54" s="206">
        <v>33.840000000000003</v>
      </c>
      <c r="D54" s="165">
        <v>32.104787037590008</v>
      </c>
      <c r="E54" s="240">
        <f>IFERROR(D54/C54*100,0)</f>
        <v>94.872302120537839</v>
      </c>
      <c r="F54" s="230">
        <v>28.739550000000005</v>
      </c>
      <c r="G54" s="265">
        <f>IFERROR(D54-F54,"")</f>
        <v>3.3652370375900027</v>
      </c>
      <c r="H54" s="308">
        <v>28.8</v>
      </c>
      <c r="I54" s="131">
        <v>50.506383199999995</v>
      </c>
      <c r="J54" s="338">
        <f>IFERROR(I54/H54*100,"")</f>
        <v>175.36938611111108</v>
      </c>
      <c r="K54" s="240">
        <v>26.154475200000004</v>
      </c>
      <c r="L54" s="254">
        <f>IFERROR(I54-K54,"")</f>
        <v>24.351907999999991</v>
      </c>
      <c r="M54" s="97">
        <f>IFERROR(IF(D54&gt;0,I54/D54*10,""),"")</f>
        <v>15.731729707742465</v>
      </c>
      <c r="N54" s="79">
        <f>IFERROR(IF(F54&gt;0,K54/F54*10,""),"")</f>
        <v>9.1005166051660513</v>
      </c>
      <c r="O54" s="144">
        <f t="shared" si="1"/>
        <v>6.6312131025764138</v>
      </c>
      <c r="P54" s="117"/>
      <c r="Q54" s="3" t="s">
        <v>160</v>
      </c>
    </row>
    <row r="55" spans="1:17" s="1" customFormat="1" ht="15.75" x14ac:dyDescent="0.2">
      <c r="A55" s="101">
        <f t="shared" si="0"/>
        <v>8.8059208289400015</v>
      </c>
      <c r="B55" s="210" t="s">
        <v>92</v>
      </c>
      <c r="C55" s="206">
        <v>10.307</v>
      </c>
      <c r="D55" s="165">
        <v>8.8059208289400015</v>
      </c>
      <c r="E55" s="240">
        <f>IFERROR(D55/C55*100,0)</f>
        <v>85.43631346599399</v>
      </c>
      <c r="F55" s="230">
        <v>7.6165110000000009</v>
      </c>
      <c r="G55" s="83">
        <f>IFERROR(D55-F55,"")</f>
        <v>1.1894098289400006</v>
      </c>
      <c r="H55" s="308">
        <v>10</v>
      </c>
      <c r="I55" s="131">
        <v>12.993447999999999</v>
      </c>
      <c r="J55" s="338">
        <f>IFERROR(I55/H55*100,"")</f>
        <v>129.93447999999998</v>
      </c>
      <c r="K55" s="240">
        <v>6.3182044800000003</v>
      </c>
      <c r="L55" s="255">
        <f>IFERROR(I55-K55,"")</f>
        <v>6.6752435199999987</v>
      </c>
      <c r="M55" s="97">
        <f>IFERROR(IF(D55&gt;0,I55/D55*10,""),"")</f>
        <v>14.755354099139755</v>
      </c>
      <c r="N55" s="75">
        <f>IFERROR(IF(F55&gt;0,K55/F55*10,""),"")</f>
        <v>8.295405179615706</v>
      </c>
      <c r="O55" s="141">
        <f t="shared" si="1"/>
        <v>6.4599489195240487</v>
      </c>
      <c r="P55" s="117"/>
      <c r="Q55" s="3" t="s">
        <v>160</v>
      </c>
    </row>
    <row r="56" spans="1:17" s="1" customFormat="1" ht="15.75" x14ac:dyDescent="0.2">
      <c r="A56" s="101">
        <f t="shared" si="0"/>
        <v>34.078637693390007</v>
      </c>
      <c r="B56" s="210" t="s">
        <v>93</v>
      </c>
      <c r="C56" s="206">
        <v>32.2288</v>
      </c>
      <c r="D56" s="165">
        <v>34.078637693390007</v>
      </c>
      <c r="E56" s="240">
        <f>IFERROR(D56/C56*100,0)</f>
        <v>105.73970390889518</v>
      </c>
      <c r="F56" s="230">
        <v>22.759390499999999</v>
      </c>
      <c r="G56" s="83">
        <f>IFERROR(D56-F56,"")</f>
        <v>11.319247193390009</v>
      </c>
      <c r="H56" s="308">
        <v>21</v>
      </c>
      <c r="I56" s="131">
        <v>59.119663199999998</v>
      </c>
      <c r="J56" s="338">
        <f>IFERROR(I56/H56*100,"")</f>
        <v>281.52220571428569</v>
      </c>
      <c r="K56" s="240">
        <v>20.259792000000001</v>
      </c>
      <c r="L56" s="255">
        <f>IFERROR(I56-K56,"")</f>
        <v>38.859871200000001</v>
      </c>
      <c r="M56" s="97">
        <f>IFERROR(IF(D56&gt;0,I56/D56*10,""),"")</f>
        <v>17.348012479814304</v>
      </c>
      <c r="N56" s="75">
        <f>IFERROR(IF(F56&gt;0,K56/F56*10,""),"")</f>
        <v>8.9017287172079591</v>
      </c>
      <c r="O56" s="141">
        <f t="shared" si="1"/>
        <v>8.4462837626063454</v>
      </c>
      <c r="P56" s="117"/>
      <c r="Q56" s="3" t="s">
        <v>160</v>
      </c>
    </row>
    <row r="57" spans="1:17" s="1" customFormat="1" ht="15.75" x14ac:dyDescent="0.2">
      <c r="A57" s="101">
        <f t="shared" si="0"/>
        <v>143.58171705900003</v>
      </c>
      <c r="B57" s="210" t="s">
        <v>94</v>
      </c>
      <c r="C57" s="206">
        <v>142.86609000000001</v>
      </c>
      <c r="D57" s="165">
        <v>143.58171705900003</v>
      </c>
      <c r="E57" s="240">
        <f>IFERROR(D57/C57*100,0)</f>
        <v>100.50090756945893</v>
      </c>
      <c r="F57" s="230">
        <v>120.14086350000001</v>
      </c>
      <c r="G57" s="83">
        <f>IFERROR(D57-F57,"")</f>
        <v>23.440853559000018</v>
      </c>
      <c r="H57" s="308">
        <v>168</v>
      </c>
      <c r="I57" s="131">
        <v>274.15440000000001</v>
      </c>
      <c r="J57" s="338">
        <f>IFERROR(I57/H57*100,"")</f>
        <v>163.18714285714287</v>
      </c>
      <c r="K57" s="240">
        <v>95.654724479999999</v>
      </c>
      <c r="L57" s="255">
        <f>IFERROR(I57-K57,"")</f>
        <v>178.49967552000001</v>
      </c>
      <c r="M57" s="97">
        <f>IFERROR(IF(D57&gt;0,I57/D57*10,""),"")</f>
        <v>19.093963048745653</v>
      </c>
      <c r="N57" s="75">
        <f>IFERROR(IF(F57&gt;0,K57/F57*10,""),"")</f>
        <v>7.9618808865977551</v>
      </c>
      <c r="O57" s="141">
        <f t="shared" si="1"/>
        <v>11.132082162147899</v>
      </c>
      <c r="P57" s="117"/>
      <c r="Q57" s="3" t="s">
        <v>160</v>
      </c>
    </row>
    <row r="58" spans="1:17" s="1" customFormat="1" ht="15" customHeight="1" x14ac:dyDescent="0.2">
      <c r="A58" s="101">
        <f t="shared" si="0"/>
        <v>12.044733840500001</v>
      </c>
      <c r="B58" s="210" t="s">
        <v>57</v>
      </c>
      <c r="C58" s="206">
        <v>14.72</v>
      </c>
      <c r="D58" s="165">
        <v>12.044733840500001</v>
      </c>
      <c r="E58" s="240">
        <f>IFERROR(D58/C58*100,0)</f>
        <v>81.825637503396749</v>
      </c>
      <c r="F58" s="230">
        <v>18.516330000000004</v>
      </c>
      <c r="G58" s="83">
        <f>IFERROR(D58-F58,"")</f>
        <v>-6.4715961595000024</v>
      </c>
      <c r="H58" s="308">
        <v>14.8</v>
      </c>
      <c r="I58" s="131">
        <v>15.057484000000001</v>
      </c>
      <c r="J58" s="338">
        <f>IFERROR(I58/H58*100,"")</f>
        <v>101.73975675675675</v>
      </c>
      <c r="K58" s="240">
        <v>9.3510648000000014</v>
      </c>
      <c r="L58" s="243">
        <f>IFERROR(I58-K58,"")</f>
        <v>5.7064191999999991</v>
      </c>
      <c r="M58" s="97">
        <f>IFERROR(IF(D58&gt;0,I58/D58*10,""),"")</f>
        <v>12.501300733910558</v>
      </c>
      <c r="N58" s="75">
        <f>IFERROR(IF(F58&gt;0,K58/F58*10,""),"")</f>
        <v>5.0501718213058417</v>
      </c>
      <c r="O58" s="141">
        <f t="shared" si="1"/>
        <v>7.451128912604716</v>
      </c>
      <c r="P58" s="117"/>
      <c r="Q58" s="3" t="s">
        <v>160</v>
      </c>
    </row>
    <row r="59" spans="1:17" s="1" customFormat="1" ht="15.75" x14ac:dyDescent="0.2">
      <c r="A59" s="101">
        <f t="shared" si="0"/>
        <v>13.54316240286</v>
      </c>
      <c r="B59" s="210" t="s">
        <v>32</v>
      </c>
      <c r="C59" s="206">
        <v>15.557499999999999</v>
      </c>
      <c r="D59" s="165">
        <v>13.54316240286</v>
      </c>
      <c r="E59" s="240">
        <f>IFERROR(D59/C59*100,0)</f>
        <v>87.052305337361403</v>
      </c>
      <c r="F59" s="230">
        <v>5.6121660000000002</v>
      </c>
      <c r="G59" s="83">
        <f>IFERROR(D59-F59,"")</f>
        <v>7.93099640286</v>
      </c>
      <c r="H59" s="308">
        <v>13.5</v>
      </c>
      <c r="I59" s="131">
        <v>18.822117599999999</v>
      </c>
      <c r="J59" s="338">
        <f>IFERROR(I59/H59*100,"")</f>
        <v>139.42309333333333</v>
      </c>
      <c r="K59" s="240">
        <v>4.9773931200000003</v>
      </c>
      <c r="L59" s="243">
        <f>IFERROR(I59-K59,"")</f>
        <v>13.844724479999998</v>
      </c>
      <c r="M59" s="97">
        <f>IFERROR(IF(D59&gt;0,I59/D59*10,""),"")</f>
        <v>13.89787483905916</v>
      </c>
      <c r="N59" s="75">
        <f>IFERROR(IF(F59&gt;0,K59/F59*10,""),"")</f>
        <v>8.8689342403628117</v>
      </c>
      <c r="O59" s="141">
        <f t="shared" si="1"/>
        <v>5.028940598696348</v>
      </c>
      <c r="P59" s="117"/>
      <c r="Q59" s="3" t="s">
        <v>160</v>
      </c>
    </row>
    <row r="60" spans="1:17" s="1" customFormat="1" ht="14.25" customHeight="1" x14ac:dyDescent="0.2">
      <c r="A60" s="101">
        <f t="shared" si="0"/>
        <v>2.8620834509100002</v>
      </c>
      <c r="B60" s="210" t="s">
        <v>60</v>
      </c>
      <c r="C60" s="206">
        <v>3.0209999999999999</v>
      </c>
      <c r="D60" s="165">
        <v>2.8620834509100002</v>
      </c>
      <c r="E60" s="240">
        <f>IFERROR(D60/C60*100,0)</f>
        <v>94.739604465739831</v>
      </c>
      <c r="F60" s="230">
        <v>1.872843</v>
      </c>
      <c r="G60" s="83">
        <f>IFERROR(D60-F60,"")</f>
        <v>0.98924045091000012</v>
      </c>
      <c r="H60" s="308">
        <v>2.2000000000000002</v>
      </c>
      <c r="I60" s="131">
        <v>2.8885999999999998</v>
      </c>
      <c r="J60" s="338">
        <f>IFERROR(I60/H60*100,"")</f>
        <v>131.29999999999998</v>
      </c>
      <c r="K60" s="240">
        <v>1.1483942399999998</v>
      </c>
      <c r="L60" s="243">
        <f>IFERROR(I60-K60,"")</f>
        <v>1.74020576</v>
      </c>
      <c r="M60" s="97">
        <f>IFERROR(IF(D60&gt;0,I60/D60*10,""),"")</f>
        <v>10.092647714662439</v>
      </c>
      <c r="N60" s="75">
        <f>IFERROR(IF(F60&gt;0,K60/F60*10,""),"")</f>
        <v>6.1318233295583227</v>
      </c>
      <c r="O60" s="141">
        <f t="shared" si="1"/>
        <v>3.9608243851041163</v>
      </c>
      <c r="P60" s="117"/>
      <c r="Q60" s="3" t="s">
        <v>160</v>
      </c>
    </row>
    <row r="61" spans="1:17" s="1" customFormat="1" ht="14.25" customHeight="1" x14ac:dyDescent="0.2">
      <c r="A61" s="101">
        <f t="shared" si="0"/>
        <v>16.372348342839999</v>
      </c>
      <c r="B61" s="210" t="s">
        <v>33</v>
      </c>
      <c r="C61" s="206">
        <v>16.812999999999999</v>
      </c>
      <c r="D61" s="165">
        <v>16.372348342839999</v>
      </c>
      <c r="E61" s="240">
        <f>IFERROR(D61/C61*100,0)</f>
        <v>97.379101545470775</v>
      </c>
      <c r="F61" s="230">
        <v>14.634900000000002</v>
      </c>
      <c r="G61" s="83">
        <f>IFERROR(D61-F61,"")</f>
        <v>1.7374483428399969</v>
      </c>
      <c r="H61" s="308">
        <v>15</v>
      </c>
      <c r="I61" s="131">
        <v>27.134983200000001</v>
      </c>
      <c r="J61" s="338">
        <f>IFERROR(I61/H61*100,"")</f>
        <v>180.899888</v>
      </c>
      <c r="K61" s="240">
        <v>24.739343999999999</v>
      </c>
      <c r="L61" s="243">
        <f>IFERROR(I61-K61,"")</f>
        <v>2.3956392000000015</v>
      </c>
      <c r="M61" s="97">
        <f>IFERROR(IF(D61&gt;0,I61/D61*10,""),"")</f>
        <v>16.573665934653015</v>
      </c>
      <c r="N61" s="75">
        <f>IFERROR(IF(F61&gt;0,K61/F61*10,""),"")</f>
        <v>16.904347826086955</v>
      </c>
      <c r="O61" s="141">
        <f t="shared" si="1"/>
        <v>-0.33068189143394022</v>
      </c>
      <c r="P61" s="117"/>
      <c r="Q61" s="3" t="s">
        <v>160</v>
      </c>
    </row>
    <row r="62" spans="1:17" s="1" customFormat="1" ht="14.25" customHeight="1" x14ac:dyDescent="0.2">
      <c r="A62" s="101">
        <f t="shared" si="0"/>
        <v>15.175303429000003</v>
      </c>
      <c r="B62" s="210" t="s">
        <v>95</v>
      </c>
      <c r="C62" s="206">
        <v>15.46</v>
      </c>
      <c r="D62" s="165">
        <v>15.175303429000003</v>
      </c>
      <c r="E62" s="240">
        <f>IFERROR(D62/C62*100,0)</f>
        <v>98.158495659767155</v>
      </c>
      <c r="F62" s="230">
        <v>11.500062</v>
      </c>
      <c r="G62" s="83">
        <f>IFERROR(D62-F62,"")</f>
        <v>3.6752414290000033</v>
      </c>
      <c r="H62" s="308">
        <v>16.100000000000001</v>
      </c>
      <c r="I62" s="131">
        <v>24.292600799999999</v>
      </c>
      <c r="J62" s="338">
        <f>IFERROR(I62/H62*100,"")</f>
        <v>150.88571925465837</v>
      </c>
      <c r="K62" s="240">
        <v>13.70946528</v>
      </c>
      <c r="L62" s="243">
        <f>IFERROR(I62-K62,"")</f>
        <v>10.583135519999999</v>
      </c>
      <c r="M62" s="97">
        <f>IFERROR(IF(D62&gt;0,I62/D62*10,""),"")</f>
        <v>16.007983572557002</v>
      </c>
      <c r="N62" s="75">
        <f>IFERROR(IF(F62&gt;0,K62/F62*10,""),"")</f>
        <v>11.921209885651052</v>
      </c>
      <c r="O62" s="141">
        <f t="shared" si="1"/>
        <v>4.0867736869059499</v>
      </c>
      <c r="P62" s="117"/>
      <c r="Q62" s="3" t="s">
        <v>160</v>
      </c>
    </row>
    <row r="63" spans="1:17" s="1" customFormat="1" ht="15.75" x14ac:dyDescent="0.2">
      <c r="A63" s="101">
        <f t="shared" si="0"/>
        <v>1.5599787441000001</v>
      </c>
      <c r="B63" s="210" t="s">
        <v>34</v>
      </c>
      <c r="C63" s="206">
        <v>2.359</v>
      </c>
      <c r="D63" s="165">
        <v>1.5599787441000001</v>
      </c>
      <c r="E63" s="240">
        <f>IFERROR(D63/C63*100,0)</f>
        <v>66.12881492581603</v>
      </c>
      <c r="F63" s="230">
        <v>4.5389400000000002</v>
      </c>
      <c r="G63" s="83">
        <f>IFERROR(D63-F63,"")</f>
        <v>-2.9789612558999998</v>
      </c>
      <c r="H63" s="308">
        <v>0.8</v>
      </c>
      <c r="I63" s="131">
        <v>1.3129999999999999</v>
      </c>
      <c r="J63" s="338">
        <f>IFERROR(I63/H63*100,"")</f>
        <v>164.125</v>
      </c>
      <c r="K63" s="240">
        <v>1.6696511999999999</v>
      </c>
      <c r="L63" s="243">
        <f>IFERROR(I63-K63,"")</f>
        <v>-0.35665119999999995</v>
      </c>
      <c r="M63" s="97">
        <f>IFERROR(IF(D63&gt;0,I63/D63*10,""),"")</f>
        <v>8.4167813501683977</v>
      </c>
      <c r="N63" s="75">
        <f>IFERROR(IF(F63&gt;0,K63/F63*10,""),"")</f>
        <v>3.678504672897196</v>
      </c>
      <c r="O63" s="141">
        <f t="shared" si="1"/>
        <v>4.7382766772712017</v>
      </c>
      <c r="P63" s="117"/>
      <c r="Q63" s="3" t="s">
        <v>160</v>
      </c>
    </row>
    <row r="64" spans="1:17" s="1" customFormat="1" ht="14.25" customHeight="1" x14ac:dyDescent="0.2">
      <c r="A64" s="101">
        <f t="shared" si="0"/>
        <v>7.7468332190000009</v>
      </c>
      <c r="B64" s="210" t="s">
        <v>35</v>
      </c>
      <c r="C64" s="206">
        <v>7.9219999999999997</v>
      </c>
      <c r="D64" s="165">
        <v>7.7468332190000009</v>
      </c>
      <c r="E64" s="240">
        <f>IFERROR(D64/C64*100,0)</f>
        <v>97.788856589245157</v>
      </c>
      <c r="F64" s="230">
        <v>6.4690500000000002</v>
      </c>
      <c r="G64" s="84">
        <f>IFERROR(D64-F64,"")</f>
        <v>1.2777832190000007</v>
      </c>
      <c r="H64" s="309">
        <v>6.6</v>
      </c>
      <c r="I64" s="131">
        <v>12.289680000000001</v>
      </c>
      <c r="J64" s="335">
        <f>IFERROR(I64/H64*100,"")</f>
        <v>186.20727272727277</v>
      </c>
      <c r="K64" s="240">
        <v>7.1265600000000004</v>
      </c>
      <c r="L64" s="248">
        <f>IFERROR(I64-K64,"")</f>
        <v>5.1631200000000002</v>
      </c>
      <c r="M64" s="97">
        <f>IFERROR(IF(D64&gt;0,I64/D64*10,""),"")</f>
        <v>15.864133966196851</v>
      </c>
      <c r="N64" s="75">
        <f>IFERROR(IF(F64&gt;0,K64/F64*10,""),"")</f>
        <v>11.016393442622952</v>
      </c>
      <c r="O64" s="141">
        <f t="shared" si="1"/>
        <v>4.8477405235738988</v>
      </c>
      <c r="P64" s="117"/>
      <c r="Q64" s="3" t="s">
        <v>160</v>
      </c>
    </row>
    <row r="65" spans="1:17" s="1" customFormat="1" ht="15.75" hidden="1" x14ac:dyDescent="0.2">
      <c r="A65" s="101" t="str">
        <f t="shared" si="0"/>
        <v>x</v>
      </c>
      <c r="B65" s="205" t="s">
        <v>36</v>
      </c>
      <c r="C65" s="206">
        <v>1.4359999999999999</v>
      </c>
      <c r="D65" s="165">
        <v>0</v>
      </c>
      <c r="E65" s="240">
        <f>IFERROR(D65/C65*100,0)</f>
        <v>0</v>
      </c>
      <c r="F65" s="230">
        <v>0</v>
      </c>
      <c r="G65" s="83">
        <f>IFERROR(D65-F65,"")</f>
        <v>0</v>
      </c>
      <c r="H65" s="308">
        <v>1</v>
      </c>
      <c r="I65" s="131">
        <v>0</v>
      </c>
      <c r="J65" s="338">
        <f>IFERROR(I65/H65*100,"")</f>
        <v>0</v>
      </c>
      <c r="K65" s="240">
        <v>0</v>
      </c>
      <c r="L65" s="243">
        <f>IFERROR(I65-K65,"")</f>
        <v>0</v>
      </c>
      <c r="M65" s="95" t="str">
        <f>IFERROR(IF(D65&gt;0,I65/D65*10,""),"")</f>
        <v/>
      </c>
      <c r="N65" s="75" t="str">
        <f>IFERROR(IF(F65&gt;0,K65/F65*10,""),"")</f>
        <v/>
      </c>
      <c r="O65" s="141">
        <f t="shared" si="1"/>
        <v>0</v>
      </c>
      <c r="P65" s="117"/>
      <c r="Q65" s="3" t="s">
        <v>160</v>
      </c>
    </row>
    <row r="66" spans="1:17" s="1" customFormat="1" ht="15.75" hidden="1" x14ac:dyDescent="0.2">
      <c r="A66" s="101" t="str">
        <f t="shared" si="0"/>
        <v>x</v>
      </c>
      <c r="B66" s="210" t="s">
        <v>37</v>
      </c>
      <c r="C66" s="206">
        <v>0.58499999999999996</v>
      </c>
      <c r="D66" s="165">
        <v>0</v>
      </c>
      <c r="E66" s="240">
        <f>IFERROR(D66/C66*100,0)</f>
        <v>0</v>
      </c>
      <c r="F66" s="230">
        <v>0</v>
      </c>
      <c r="G66" s="83">
        <f>IFERROR(D66-F66,"")</f>
        <v>0</v>
      </c>
      <c r="H66" s="308"/>
      <c r="I66" s="131">
        <v>0</v>
      </c>
      <c r="J66" s="338" t="str">
        <f>IFERROR(I66/H66*100,"")</f>
        <v/>
      </c>
      <c r="K66" s="240">
        <v>0</v>
      </c>
      <c r="L66" s="243">
        <f>IFERROR(I66-K66,"")</f>
        <v>0</v>
      </c>
      <c r="M66" s="95" t="str">
        <f>IFERROR(IF(D66&gt;0,I66/D66*10,""),"")</f>
        <v/>
      </c>
      <c r="N66" s="75" t="str">
        <f>IFERROR(IF(F66&gt;0,K66/F66*10,""),"")</f>
        <v/>
      </c>
      <c r="O66" s="141">
        <f t="shared" si="1"/>
        <v>0</v>
      </c>
      <c r="P66" s="117"/>
      <c r="Q66" s="3" t="s">
        <v>160</v>
      </c>
    </row>
    <row r="67" spans="1:17" s="1" customFormat="1" ht="15.75" x14ac:dyDescent="0.2">
      <c r="A67" s="101">
        <f t="shared" si="0"/>
        <v>5.8854708263800006</v>
      </c>
      <c r="B67" s="210" t="s">
        <v>38</v>
      </c>
      <c r="C67" s="206">
        <v>5.7160000000000002</v>
      </c>
      <c r="D67" s="165">
        <v>5.8854708263800006</v>
      </c>
      <c r="E67" s="240">
        <f>IFERROR(D67/C67*100,0)</f>
        <v>102.96485000664801</v>
      </c>
      <c r="F67" s="230">
        <v>22.385034000000001</v>
      </c>
      <c r="G67" s="83">
        <f>IFERROR(D67-F67,"")</f>
        <v>-16.49956317362</v>
      </c>
      <c r="H67" s="308">
        <v>3.992</v>
      </c>
      <c r="I67" s="131">
        <v>10.1237552</v>
      </c>
      <c r="J67" s="338">
        <f>IFERROR(I67/H67*100,"")</f>
        <v>253.60108216432863</v>
      </c>
      <c r="K67" s="240">
        <v>27.27232704</v>
      </c>
      <c r="L67" s="243">
        <f>IFERROR(I67-K67,"")</f>
        <v>-17.148571840000002</v>
      </c>
      <c r="M67" s="95">
        <f>IFERROR(IF(D67&gt;0,I67/D67*10,""),"")</f>
        <v>17.201266472383242</v>
      </c>
      <c r="N67" s="75">
        <f>IFERROR(IF(F67&gt;0,K67/F67*10,""),"")</f>
        <v>12.183285957930643</v>
      </c>
      <c r="O67" s="141">
        <f t="shared" si="1"/>
        <v>5.0179805144525993</v>
      </c>
      <c r="P67" s="117"/>
      <c r="Q67" s="3" t="s">
        <v>160</v>
      </c>
    </row>
    <row r="68" spans="1:17" s="13" customFormat="1" ht="15.75" customHeight="1" x14ac:dyDescent="0.25">
      <c r="A68" s="101">
        <f t="shared" si="0"/>
        <v>73.675567542780001</v>
      </c>
      <c r="B68" s="211" t="s">
        <v>138</v>
      </c>
      <c r="C68" s="209">
        <v>85.301199999999994</v>
      </c>
      <c r="D68" s="227">
        <v>73.675567542780001</v>
      </c>
      <c r="E68" s="241">
        <f>IFERROR(D68/C68*100,0)</f>
        <v>86.371079823941528</v>
      </c>
      <c r="F68" s="229">
        <v>56.307247499999995</v>
      </c>
      <c r="G68" s="104">
        <f>IFERROR(D68-F68,"")</f>
        <v>17.368320042780006</v>
      </c>
      <c r="H68" s="315">
        <v>90.899999999999991</v>
      </c>
      <c r="I68" s="296">
        <v>118.968304</v>
      </c>
      <c r="J68" s="341">
        <f>IFERROR(I68/H68*100,"")</f>
        <v>130.87822222222223</v>
      </c>
      <c r="K68" s="241">
        <v>89.966711520000018</v>
      </c>
      <c r="L68" s="256">
        <f>IFERROR(I68-K68,"")</f>
        <v>29.001592479999985</v>
      </c>
      <c r="M68" s="102">
        <f>IFERROR(IF(D68&gt;0,I68/D68*10,""),"")</f>
        <v>16.147592474387199</v>
      </c>
      <c r="N68" s="103">
        <f>IFERROR(IF(F68&gt;0,K68/F68*10,""),"")</f>
        <v>15.977820887089184</v>
      </c>
      <c r="O68" s="127">
        <f t="shared" si="1"/>
        <v>0.16977158729801545</v>
      </c>
      <c r="P68" s="158"/>
      <c r="Q68" s="112" t="s">
        <v>160</v>
      </c>
    </row>
    <row r="69" spans="1:17" s="1" customFormat="1" ht="15.75" x14ac:dyDescent="0.2">
      <c r="A69" s="101">
        <f t="shared" si="0"/>
        <v>18.411994020500003</v>
      </c>
      <c r="B69" s="210" t="s">
        <v>96</v>
      </c>
      <c r="C69" s="206">
        <v>23.592700000000001</v>
      </c>
      <c r="D69" s="165">
        <v>18.411994020500003</v>
      </c>
      <c r="E69" s="240">
        <f>IFERROR(D69/C69*100,0)</f>
        <v>78.041063636209515</v>
      </c>
      <c r="F69" s="230">
        <v>11.452339500000001</v>
      </c>
      <c r="G69" s="83">
        <f>IFERROR(D69-F69,"")</f>
        <v>6.9596545205000027</v>
      </c>
      <c r="H69" s="308">
        <v>18.7</v>
      </c>
      <c r="I69" s="131">
        <v>31.19688</v>
      </c>
      <c r="J69" s="338">
        <f>IFERROR(I69/H69*100,"")</f>
        <v>166.82823529411766</v>
      </c>
      <c r="K69" s="240">
        <v>18.888438239999999</v>
      </c>
      <c r="L69" s="243">
        <f>IFERROR(I69-K69,"")</f>
        <v>12.308441760000001</v>
      </c>
      <c r="M69" s="97">
        <f>IFERROR(IF(D69&gt;0,I69/D69*10,""),"")</f>
        <v>16.943781301072139</v>
      </c>
      <c r="N69" s="75">
        <f>IFERROR(IF(F69&gt;0,K69/F69*10,""),"")</f>
        <v>16.493082692841927</v>
      </c>
      <c r="O69" s="141">
        <f t="shared" si="1"/>
        <v>0.45069860823021202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24.869457053049999</v>
      </c>
      <c r="B70" s="212" t="s">
        <v>39</v>
      </c>
      <c r="C70" s="206">
        <v>24.749199999999998</v>
      </c>
      <c r="D70" s="165">
        <v>24.869457053049999</v>
      </c>
      <c r="E70" s="240">
        <f>IFERROR(D70/C70*100,0)</f>
        <v>100.48590278897905</v>
      </c>
      <c r="F70" s="230">
        <v>16.586220000000001</v>
      </c>
      <c r="G70" s="83">
        <f>IFERROR(D70-F70,"")</f>
        <v>8.2832370530499979</v>
      </c>
      <c r="H70" s="308">
        <v>34.4</v>
      </c>
      <c r="I70" s="131">
        <v>36.110651200000007</v>
      </c>
      <c r="J70" s="338">
        <f>IFERROR(I70/H70*100,"")</f>
        <v>104.97282325581398</v>
      </c>
      <c r="K70" s="240">
        <v>27.37718928</v>
      </c>
      <c r="L70" s="243">
        <f>IFERROR(I70-K70,"")</f>
        <v>8.733461920000007</v>
      </c>
      <c r="M70" s="97">
        <f>IFERROR(IF(D70&gt;0,I70/D70*10,""),"")</f>
        <v>14.520080242592746</v>
      </c>
      <c r="N70" s="75">
        <f>IFERROR(IF(F70&gt;0,K70/F70*10,""),"")</f>
        <v>16.505984654731456</v>
      </c>
      <c r="O70" s="141">
        <f t="shared" ref="O70:O101" si="3">IFERROR(M70-N70,0)</f>
        <v>-1.9859044121387104</v>
      </c>
      <c r="P70" s="117"/>
      <c r="Q70" s="3" t="s">
        <v>160</v>
      </c>
    </row>
    <row r="71" spans="1:17" s="1" customFormat="1" ht="15" customHeight="1" x14ac:dyDescent="0.2">
      <c r="A71" s="101">
        <f t="shared" si="2"/>
        <v>23.177888265229999</v>
      </c>
      <c r="B71" s="210" t="s">
        <v>40</v>
      </c>
      <c r="C71" s="206">
        <v>24.974299999999999</v>
      </c>
      <c r="D71" s="165">
        <v>23.177888265229999</v>
      </c>
      <c r="E71" s="240">
        <f>IFERROR(D71/C71*100,0)</f>
        <v>92.806958614375574</v>
      </c>
      <c r="F71" s="230">
        <v>21.057288000000003</v>
      </c>
      <c r="G71" s="83">
        <f>IFERROR(D71-F71,"")</f>
        <v>2.1206002652299958</v>
      </c>
      <c r="H71" s="308">
        <v>27.2</v>
      </c>
      <c r="I71" s="131">
        <v>44.5180528</v>
      </c>
      <c r="J71" s="338">
        <f>IFERROR(I71/H71*100,"")</f>
        <v>163.6693117647059</v>
      </c>
      <c r="K71" s="240">
        <v>36.370908</v>
      </c>
      <c r="L71" s="243">
        <f>IFERROR(I71-K71,"")</f>
        <v>8.1471447999999995</v>
      </c>
      <c r="M71" s="97">
        <f>IFERROR(IF(D71&gt;0,I71/D71*10,""),"")</f>
        <v>19.207122016712439</v>
      </c>
      <c r="N71" s="75">
        <f>IFERROR(IF(F71&gt;0,K71/F71*10,""),"")</f>
        <v>17.272360999194195</v>
      </c>
      <c r="O71" s="141">
        <f t="shared" si="3"/>
        <v>1.9347610175182446</v>
      </c>
      <c r="P71" s="117"/>
      <c r="Q71" s="3" t="s">
        <v>160</v>
      </c>
    </row>
    <row r="72" spans="1:17" s="1" customFormat="1" ht="14.45" hidden="1" customHeight="1" x14ac:dyDescent="0.2">
      <c r="A72" s="101" t="e">
        <f t="shared" si="2"/>
        <v>#VALUE!</v>
      </c>
      <c r="B72" s="210" t="s">
        <v>136</v>
      </c>
      <c r="C72" s="206">
        <v>24.974299999999999</v>
      </c>
      <c r="D72" s="165" t="e">
        <v>#VALUE!</v>
      </c>
      <c r="E72" s="240">
        <f>IFERROR(D72/C72*100,0)</f>
        <v>0</v>
      </c>
      <c r="F72" s="230" t="e">
        <v>#VALUE!</v>
      </c>
      <c r="G72" s="83" t="str">
        <f>IFERROR(D72-F72,"")</f>
        <v/>
      </c>
      <c r="H72" s="308"/>
      <c r="I72" s="131" t="e">
        <v>#VALUE!</v>
      </c>
      <c r="J72" s="338" t="str">
        <f>IFERROR(I72/H72*100,"")</f>
        <v/>
      </c>
      <c r="K72" s="240" t="e">
        <v>#VALUE!</v>
      </c>
      <c r="L72" s="24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65" t="e">
        <v>#VALUE!</v>
      </c>
      <c r="E73" s="240">
        <f>IFERROR(D73/C73*100,0)</f>
        <v>0</v>
      </c>
      <c r="F73" s="230" t="e">
        <v>#VALUE!</v>
      </c>
      <c r="G73" s="83" t="str">
        <f>IFERROR(D73-F73,"")</f>
        <v/>
      </c>
      <c r="H73" s="308"/>
      <c r="I73" s="131" t="e">
        <v>#VALUE!</v>
      </c>
      <c r="J73" s="338" t="str">
        <f>IFERROR(I73/H73*100,"")</f>
        <v/>
      </c>
      <c r="K73" s="240" t="e">
        <v>#VALUE!</v>
      </c>
      <c r="L73" s="24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7.2162282039999992</v>
      </c>
      <c r="B74" s="210" t="s">
        <v>41</v>
      </c>
      <c r="C74" s="206">
        <v>11.984999999999999</v>
      </c>
      <c r="D74" s="165">
        <v>7.2162282039999992</v>
      </c>
      <c r="E74" s="240">
        <f>IFERROR(D74/C74*100,0)</f>
        <v>60.210498156028372</v>
      </c>
      <c r="F74" s="230">
        <v>7.2113999999999994</v>
      </c>
      <c r="G74" s="83">
        <f>IFERROR(D74-F74,"")</f>
        <v>4.8282039999998361E-3</v>
      </c>
      <c r="H74" s="308">
        <v>10.6</v>
      </c>
      <c r="I74" s="131">
        <v>7.1427199999999997</v>
      </c>
      <c r="J74" s="338">
        <f>IFERROR(I74/H74*100,"")</f>
        <v>67.384150943396222</v>
      </c>
      <c r="K74" s="240">
        <v>7.3301760000000007</v>
      </c>
      <c r="L74" s="243">
        <f>IFERROR(I74-K74,"")</f>
        <v>-0.18745600000000096</v>
      </c>
      <c r="M74" s="97">
        <f>IFERROR(IF(D74&gt;0,I74/D74*10,""),"")</f>
        <v>9.8981348677980368</v>
      </c>
      <c r="N74" s="75">
        <f>IFERROR(IF(F74&gt;0,K74/F74*10,""),"")</f>
        <v>10.164705882352942</v>
      </c>
      <c r="O74" s="141">
        <f t="shared" si="3"/>
        <v>-0.26657101455490562</v>
      </c>
      <c r="P74" s="117"/>
      <c r="Q74" s="3" t="s">
        <v>160</v>
      </c>
    </row>
    <row r="75" spans="1:17" s="13" customFormat="1" ht="15.75" customHeight="1" x14ac:dyDescent="0.25">
      <c r="A75" s="101">
        <f t="shared" si="2"/>
        <v>850.38367818002007</v>
      </c>
      <c r="B75" s="208" t="s">
        <v>42</v>
      </c>
      <c r="C75" s="209">
        <v>937.91179</v>
      </c>
      <c r="D75" s="227">
        <v>850.38367818002007</v>
      </c>
      <c r="E75" s="241">
        <f>IFERROR(D75/C75*100,0)</f>
        <v>90.667767187362045</v>
      </c>
      <c r="F75" s="231">
        <v>681.87922950000006</v>
      </c>
      <c r="G75" s="98">
        <f>IFERROR(D75-F75,"")</f>
        <v>168.50444868002</v>
      </c>
      <c r="H75" s="236">
        <v>1137.23369</v>
      </c>
      <c r="I75" s="132">
        <v>1494.4177351999999</v>
      </c>
      <c r="J75" s="78">
        <f>IFERROR(I75/H75*100,"")</f>
        <v>131.40814841670755</v>
      </c>
      <c r="K75" s="241">
        <v>1211.6974363200002</v>
      </c>
      <c r="L75" s="247">
        <f>IFERROR(I75-K75,"")</f>
        <v>282.72029887999975</v>
      </c>
      <c r="M75" s="71">
        <f>IFERROR(IF(D75&gt;0,I75/D75*10,""),"")</f>
        <v>17.573452707821641</v>
      </c>
      <c r="N75" s="73">
        <f>IFERROR(IF(F75&gt;0,K75/F75*10,""),"")</f>
        <v>17.76997133654443</v>
      </c>
      <c r="O75" s="98">
        <f t="shared" si="3"/>
        <v>-0.19651862872278869</v>
      </c>
      <c r="P75" s="158"/>
      <c r="Q75" s="112" t="s">
        <v>160</v>
      </c>
    </row>
    <row r="76" spans="1:17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65">
        <v>0</v>
      </c>
      <c r="E76" s="240">
        <f>IFERROR(D76/C76*100,0)</f>
        <v>0</v>
      </c>
      <c r="F76" s="230">
        <v>0</v>
      </c>
      <c r="G76" s="84">
        <f>IFERROR(D76-F76,"")</f>
        <v>0</v>
      </c>
      <c r="H76" s="309"/>
      <c r="I76" s="131">
        <v>0</v>
      </c>
      <c r="J76" s="335" t="str">
        <f>IFERROR(I76/H76*100,"")</f>
        <v/>
      </c>
      <c r="K76" s="240">
        <v>0</v>
      </c>
      <c r="L76" s="248">
        <f>IFERROR(I76-K76,"")</f>
        <v>0</v>
      </c>
      <c r="M76" s="97" t="str">
        <f>IFERROR(IF(D76&gt;0,I76/D76*10,""),"")</f>
        <v/>
      </c>
      <c r="N76" s="75" t="str">
        <f>IFERROR(IF(F76&gt;0,K76/F76*10,""),"")</f>
        <v/>
      </c>
      <c r="O76" s="141">
        <f t="shared" si="3"/>
        <v>0</v>
      </c>
      <c r="P76" s="117"/>
      <c r="Q76" s="3" t="s">
        <v>161</v>
      </c>
    </row>
    <row r="77" spans="1:17" s="1" customFormat="1" ht="15" hidden="1" customHeight="1" x14ac:dyDescent="0.2">
      <c r="A77" s="101" t="str">
        <f t="shared" si="2"/>
        <v>x</v>
      </c>
      <c r="B77" s="210" t="s">
        <v>140</v>
      </c>
      <c r="C77" s="206">
        <v>0.64500000000000002</v>
      </c>
      <c r="D77" s="165">
        <v>0</v>
      </c>
      <c r="E77" s="240">
        <f>IFERROR(D77/C77*100,0)</f>
        <v>0</v>
      </c>
      <c r="F77" s="230">
        <v>0.31814999999999999</v>
      </c>
      <c r="G77" s="84">
        <f>IFERROR(D77-F77,"")</f>
        <v>-0.31814999999999999</v>
      </c>
      <c r="H77" s="309"/>
      <c r="I77" s="131">
        <v>0</v>
      </c>
      <c r="J77" s="335" t="str">
        <f>IFERROR(I77/H77*100,"")</f>
        <v/>
      </c>
      <c r="K77" s="240">
        <v>0.30542399999999997</v>
      </c>
      <c r="L77" s="248">
        <f>IFERROR(I77-K77,"")</f>
        <v>-0.30542399999999997</v>
      </c>
      <c r="M77" s="97" t="str">
        <f>IFERROR(IF(D77&gt;0,I77/D77*10,""),"")</f>
        <v/>
      </c>
      <c r="N77" s="75">
        <f>IFERROR(IF(F77&gt;0,K77/F77*10,""),"")</f>
        <v>9.6</v>
      </c>
      <c r="O77" s="141">
        <f t="shared" si="3"/>
        <v>0</v>
      </c>
      <c r="P77" s="117"/>
      <c r="Q77" s="3" t="s">
        <v>160</v>
      </c>
    </row>
    <row r="78" spans="1:17" s="1" customFormat="1" ht="15.75" x14ac:dyDescent="0.2">
      <c r="A78" s="101">
        <f t="shared" si="2"/>
        <v>6.18367084481</v>
      </c>
      <c r="B78" s="210" t="s">
        <v>141</v>
      </c>
      <c r="C78" s="206">
        <v>9.7140000000000004</v>
      </c>
      <c r="D78" s="165">
        <v>6.18367084481</v>
      </c>
      <c r="E78" s="240">
        <f>IFERROR(D78/C78*100,0)</f>
        <v>63.657307440910024</v>
      </c>
      <c r="F78" s="230">
        <v>4.2844199999999999</v>
      </c>
      <c r="G78" s="83">
        <f>IFERROR(D78-F78,"")</f>
        <v>1.8992508448100001</v>
      </c>
      <c r="H78" s="308">
        <v>10.4</v>
      </c>
      <c r="I78" s="131">
        <v>13.564865599999999</v>
      </c>
      <c r="J78" s="338">
        <f>IFERROR(I78/H78*100,"")</f>
        <v>130.4314</v>
      </c>
      <c r="K78" s="240">
        <v>9.9059184000000009</v>
      </c>
      <c r="L78" s="243">
        <f>IFERROR(I78-K78,"")</f>
        <v>3.6589471999999983</v>
      </c>
      <c r="M78" s="97">
        <f>IFERROR(IF(D78&gt;0,I78/D78*10,""),"")</f>
        <v>21.93659064402674</v>
      </c>
      <c r="N78" s="75">
        <f>IFERROR(IF(F78&gt;0,K78/F78*10,""),"")</f>
        <v>23.120792079207924</v>
      </c>
      <c r="O78" s="141">
        <f t="shared" si="3"/>
        <v>-1.1842014351811834</v>
      </c>
      <c r="P78" s="117"/>
      <c r="Q78" s="3" t="s">
        <v>160</v>
      </c>
    </row>
    <row r="79" spans="1:17" s="1" customFormat="1" ht="15.75" x14ac:dyDescent="0.2">
      <c r="A79" s="101">
        <f t="shared" si="2"/>
        <v>197.59730758599997</v>
      </c>
      <c r="B79" s="210" t="s">
        <v>43</v>
      </c>
      <c r="C79" s="206">
        <v>196.20374000000001</v>
      </c>
      <c r="D79" s="165">
        <v>197.59730758599997</v>
      </c>
      <c r="E79" s="240">
        <f>IFERROR(D79/C79*100,0)</f>
        <v>100.71026555660964</v>
      </c>
      <c r="F79" s="230">
        <v>162.36255</v>
      </c>
      <c r="G79" s="83">
        <f>IFERROR(D79-F79,"")</f>
        <v>35.234757585999972</v>
      </c>
      <c r="H79" s="308">
        <v>229.2</v>
      </c>
      <c r="I79" s="131">
        <v>302.93536</v>
      </c>
      <c r="J79" s="338">
        <f>IFERROR(I79/H79*100,"")</f>
        <v>132.17075043630018</v>
      </c>
      <c r="K79" s="240">
        <v>267.95865600000002</v>
      </c>
      <c r="L79" s="243">
        <f>IFERROR(I79-K79,"")</f>
        <v>34.976703999999984</v>
      </c>
      <c r="M79" s="97">
        <f>IFERROR(IF(D79&gt;0,I79/D79*10,""),"")</f>
        <v>15.330945735085681</v>
      </c>
      <c r="N79" s="75">
        <f>IFERROR(IF(F79&gt;0,K79/F79*10,""),"")</f>
        <v>16.503723056825606</v>
      </c>
      <c r="O79" s="141">
        <f t="shared" si="3"/>
        <v>-1.1727773217399253</v>
      </c>
      <c r="P79" s="117"/>
      <c r="Q79" s="3" t="s">
        <v>160</v>
      </c>
    </row>
    <row r="80" spans="1:17" s="1" customFormat="1" ht="15.75" x14ac:dyDescent="0.2">
      <c r="A80" s="101">
        <f t="shared" si="2"/>
        <v>180.02897553935</v>
      </c>
      <c r="B80" s="210" t="s">
        <v>44</v>
      </c>
      <c r="C80" s="206">
        <v>234.90905000000001</v>
      </c>
      <c r="D80" s="165">
        <v>180.02897553935</v>
      </c>
      <c r="E80" s="240">
        <f>IFERROR(D80/C80*100,0)</f>
        <v>76.637735131681822</v>
      </c>
      <c r="F80" s="230">
        <v>166.43805150000003</v>
      </c>
      <c r="G80" s="83">
        <f>IFERROR(D80-F80,"")</f>
        <v>13.590924039349972</v>
      </c>
      <c r="H80" s="308">
        <v>393.48369000000002</v>
      </c>
      <c r="I80" s="131">
        <v>404.71596880000004</v>
      </c>
      <c r="J80" s="338">
        <f>IFERROR(I80/H80*100,"")</f>
        <v>102.85457290491506</v>
      </c>
      <c r="K80" s="240">
        <v>335.26392479999998</v>
      </c>
      <c r="L80" s="243">
        <f>IFERROR(I80-K80,"")</f>
        <v>69.452044000000058</v>
      </c>
      <c r="M80" s="97">
        <f>IFERROR(IF(D80&gt;0,I80/D80*10,""),"")</f>
        <v>22.480601669120695</v>
      </c>
      <c r="N80" s="75">
        <f>IFERROR(IF(F80&gt;0,K80/F80*10,""),"")</f>
        <v>20.143466099157013</v>
      </c>
      <c r="O80" s="141">
        <f t="shared" si="3"/>
        <v>2.3371355699636815</v>
      </c>
      <c r="P80" s="117"/>
      <c r="Q80" s="3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65" t="e">
        <v>#VALUE!</v>
      </c>
      <c r="E81" s="240">
        <f>IFERROR(D81/C81*100,0)</f>
        <v>0</v>
      </c>
      <c r="F81" s="230" t="e">
        <v>#VALUE!</v>
      </c>
      <c r="G81" s="83" t="str">
        <f>IFERROR(D81-F81,"")</f>
        <v/>
      </c>
      <c r="H81" s="308"/>
      <c r="I81" s="131" t="e">
        <v>#VALUE!</v>
      </c>
      <c r="J81" s="338" t="str">
        <f>IFERROR(I81/H81*100,"")</f>
        <v/>
      </c>
      <c r="K81" s="240" t="e">
        <v>#VALUE!</v>
      </c>
      <c r="L81" s="24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65" t="e">
        <v>#VALUE!</v>
      </c>
      <c r="E82" s="240">
        <f>IFERROR(D82/C82*100,0)</f>
        <v>0</v>
      </c>
      <c r="F82" s="230" t="e">
        <v>#VALUE!</v>
      </c>
      <c r="G82" s="83" t="str">
        <f>IFERROR(D82-F82,"")</f>
        <v/>
      </c>
      <c r="H82" s="308"/>
      <c r="I82" s="131" t="e">
        <v>#VALUE!</v>
      </c>
      <c r="J82" s="338" t="str">
        <f>IFERROR(I82/H82*100,"")</f>
        <v/>
      </c>
      <c r="K82" s="240" t="e">
        <v>#VALUE!</v>
      </c>
      <c r="L82" s="24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48.935578113389994</v>
      </c>
      <c r="B83" s="210" t="s">
        <v>45</v>
      </c>
      <c r="C83" s="206">
        <v>78.471000000000004</v>
      </c>
      <c r="D83" s="165">
        <v>48.935578113389994</v>
      </c>
      <c r="E83" s="240">
        <f>IFERROR(D83/C83*100,0)</f>
        <v>62.361354020453405</v>
      </c>
      <c r="F83" s="230">
        <v>51.986770499999999</v>
      </c>
      <c r="G83" s="83">
        <f>IFERROR(D83-F83,"")</f>
        <v>-3.0511923866100048</v>
      </c>
      <c r="H83" s="308">
        <v>116.4</v>
      </c>
      <c r="I83" s="131">
        <v>89.348074400000016</v>
      </c>
      <c r="J83" s="338">
        <f>IFERROR(I83/H83*100,"")</f>
        <v>76.759514089347093</v>
      </c>
      <c r="K83" s="240">
        <v>88.57194192</v>
      </c>
      <c r="L83" s="243">
        <f>IFERROR(I83-K83,"")</f>
        <v>0.77613248000001533</v>
      </c>
      <c r="M83" s="97">
        <f>IFERROR(IF(D83&gt;0,I83/D83*10,""),"")</f>
        <v>18.258305683641684</v>
      </c>
      <c r="N83" s="75">
        <f>IFERROR(IF(F83&gt;0,K83/F83*10,""),"")</f>
        <v>17.037400297831542</v>
      </c>
      <c r="O83" s="141">
        <f t="shared" si="3"/>
        <v>1.2209053858101413</v>
      </c>
      <c r="P83" s="117"/>
      <c r="Q83" s="3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65" t="e">
        <v>#VALUE!</v>
      </c>
      <c r="E84" s="240">
        <f>IFERROR(D84/C84*100,0)</f>
        <v>0</v>
      </c>
      <c r="F84" s="230" t="e">
        <v>#VALUE!</v>
      </c>
      <c r="G84" s="83" t="str">
        <f>IFERROR(D84-F84,"")</f>
        <v/>
      </c>
      <c r="H84" s="308"/>
      <c r="I84" s="131" t="e">
        <v>#VALUE!</v>
      </c>
      <c r="J84" s="338" t="str">
        <f>IFERROR(I84/H84*100,"")</f>
        <v/>
      </c>
      <c r="K84" s="240" t="e">
        <v>#VALUE!</v>
      </c>
      <c r="L84" s="24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127.62748546798001</v>
      </c>
      <c r="B85" s="210" t="s">
        <v>46</v>
      </c>
      <c r="C85" s="206">
        <v>134.25190000000001</v>
      </c>
      <c r="D85" s="165">
        <v>127.62748546798001</v>
      </c>
      <c r="E85" s="240">
        <f>IFERROR(D85/C85*100,0)</f>
        <v>95.065682845442041</v>
      </c>
      <c r="F85" s="230">
        <v>88.364041499999999</v>
      </c>
      <c r="G85" s="83">
        <f>IFERROR(D85-F85,"")</f>
        <v>39.26344396798001</v>
      </c>
      <c r="H85" s="308">
        <v>107.6</v>
      </c>
      <c r="I85" s="131">
        <v>280.12067200000001</v>
      </c>
      <c r="J85" s="338">
        <f>IFERROR(I85/H85*100,"")</f>
        <v>260.33519702602234</v>
      </c>
      <c r="K85" s="240">
        <v>171.55767888</v>
      </c>
      <c r="L85" s="243">
        <f>IFERROR(I85-K85,"")</f>
        <v>108.56299312000002</v>
      </c>
      <c r="M85" s="97">
        <f>IFERROR(IF(D85&gt;0,I85/D85*10,""),"")</f>
        <v>21.948302982924353</v>
      </c>
      <c r="N85" s="75">
        <f>IFERROR(IF(F85&gt;0,K85/F85*10,""),"")</f>
        <v>19.414874644455914</v>
      </c>
      <c r="O85" s="141">
        <f t="shared" si="3"/>
        <v>2.5334283384684397</v>
      </c>
      <c r="P85" s="117"/>
      <c r="Q85" s="3" t="s">
        <v>160</v>
      </c>
    </row>
    <row r="86" spans="1:17" s="1" customFormat="1" ht="15.75" x14ac:dyDescent="0.2">
      <c r="A86" s="101">
        <f t="shared" si="2"/>
        <v>158.23172152315001</v>
      </c>
      <c r="B86" s="210" t="s">
        <v>47</v>
      </c>
      <c r="C86" s="206">
        <v>149.10526999999999</v>
      </c>
      <c r="D86" s="165">
        <v>158.23172152315001</v>
      </c>
      <c r="E86" s="240">
        <f>IFERROR(D86/C86*100,0)</f>
        <v>106.12081083596175</v>
      </c>
      <c r="F86" s="230">
        <v>99.856679999999997</v>
      </c>
      <c r="G86" s="83">
        <f>IFERROR(D86-F86,"")</f>
        <v>58.375041523150017</v>
      </c>
      <c r="H86" s="308">
        <v>156</v>
      </c>
      <c r="I86" s="131">
        <v>229.96407200000002</v>
      </c>
      <c r="J86" s="338">
        <f>IFERROR(I86/H86*100,"")</f>
        <v>147.41286666666667</v>
      </c>
      <c r="K86" s="240">
        <v>179.3755152</v>
      </c>
      <c r="L86" s="243">
        <f>IFERROR(I86-K86,"")</f>
        <v>50.588556800000021</v>
      </c>
      <c r="M86" s="97">
        <f>IFERROR(IF(D86&gt;0,I86/D86*10,""),"")</f>
        <v>14.533373573032588</v>
      </c>
      <c r="N86" s="75">
        <f>IFERROR(IF(F86&gt;0,K86/F86*10,""),"")</f>
        <v>17.963296516567546</v>
      </c>
      <c r="O86" s="141">
        <f t="shared" si="3"/>
        <v>-3.4299229435349581</v>
      </c>
      <c r="P86" s="117"/>
      <c r="Q86" s="3" t="s">
        <v>160</v>
      </c>
    </row>
    <row r="87" spans="1:17" s="1" customFormat="1" ht="15.75" x14ac:dyDescent="0.2">
      <c r="A87" s="101">
        <f t="shared" si="2"/>
        <v>108.87802665794001</v>
      </c>
      <c r="B87" s="210" t="s">
        <v>48</v>
      </c>
      <c r="C87" s="206">
        <v>109.31009</v>
      </c>
      <c r="D87" s="165">
        <v>108.87802665794001</v>
      </c>
      <c r="E87" s="240">
        <f>IFERROR(D87/C87*100,0)</f>
        <v>99.604736084235242</v>
      </c>
      <c r="F87" s="230">
        <v>83.541948000000005</v>
      </c>
      <c r="G87" s="83">
        <f>IFERROR(D87-F87,"")</f>
        <v>25.336078657940007</v>
      </c>
      <c r="H87" s="308">
        <v>83.4</v>
      </c>
      <c r="I87" s="131">
        <v>128.91033999999999</v>
      </c>
      <c r="J87" s="338">
        <f>IFERROR(I87/H87*100,"")</f>
        <v>154.56875299760188</v>
      </c>
      <c r="K87" s="240">
        <v>110.58894000000001</v>
      </c>
      <c r="L87" s="243">
        <f>IFERROR(I87-K87,"")</f>
        <v>18.321399999999983</v>
      </c>
      <c r="M87" s="97">
        <f>IFERROR(IF(D87&gt;0,I87/D87*10,""),"")</f>
        <v>11.839885783840948</v>
      </c>
      <c r="N87" s="75">
        <f>IFERROR(IF(F87&gt;0,K87/F87*10,""),"")</f>
        <v>13.237534274398294</v>
      </c>
      <c r="O87" s="141">
        <f t="shared" si="3"/>
        <v>-1.3976484905573461</v>
      </c>
      <c r="P87" s="117"/>
      <c r="Q87" s="3" t="s">
        <v>160</v>
      </c>
    </row>
    <row r="88" spans="1:17" s="1" customFormat="1" ht="15.75" x14ac:dyDescent="0.2">
      <c r="A88" s="101">
        <f t="shared" si="2"/>
        <v>22.9009124474</v>
      </c>
      <c r="B88" s="205" t="s">
        <v>49</v>
      </c>
      <c r="C88" s="206">
        <v>25.301739999999999</v>
      </c>
      <c r="D88" s="165">
        <v>22.9009124474</v>
      </c>
      <c r="E88" s="240">
        <f>IFERROR(D88/C88*100,0)</f>
        <v>90.511215621534333</v>
      </c>
      <c r="F88" s="230">
        <v>24.726618000000002</v>
      </c>
      <c r="G88" s="83">
        <f>IFERROR(D88-F88,"")</f>
        <v>-1.8257055526000023</v>
      </c>
      <c r="H88" s="308">
        <v>40.75</v>
      </c>
      <c r="I88" s="131">
        <v>44.858382400000004</v>
      </c>
      <c r="J88" s="338">
        <f>IFERROR(I88/H88*100,"")</f>
        <v>110.08192000000001</v>
      </c>
      <c r="K88" s="240">
        <v>48.169437119999998</v>
      </c>
      <c r="L88" s="243">
        <f>IFERROR(I88-K88,"")</f>
        <v>-3.3110547199999942</v>
      </c>
      <c r="M88" s="95">
        <f>IFERROR(IF(D88&gt;0,I88/D88*10,""),"")</f>
        <v>19.588032792594205</v>
      </c>
      <c r="N88" s="75">
        <f>IFERROR(IF(F88&gt;0,K88/F88*10,""),"")</f>
        <v>19.480802882141017</v>
      </c>
      <c r="O88" s="141">
        <f t="shared" si="3"/>
        <v>0.10722991045318864</v>
      </c>
      <c r="P88" s="117"/>
      <c r="Q88" s="3" t="s">
        <v>160</v>
      </c>
    </row>
    <row r="89" spans="1:17" s="13" customFormat="1" ht="15.75" customHeight="1" x14ac:dyDescent="0.25">
      <c r="A89" s="101">
        <f t="shared" si="2"/>
        <v>13.283165945510003</v>
      </c>
      <c r="B89" s="208" t="s">
        <v>50</v>
      </c>
      <c r="C89" s="209">
        <v>17.912800000000001</v>
      </c>
      <c r="D89" s="227">
        <v>13.283165945510003</v>
      </c>
      <c r="E89" s="241">
        <f>IFERROR(D89/C89*100,0)</f>
        <v>74.154604224409368</v>
      </c>
      <c r="F89" s="231">
        <v>12.9815805</v>
      </c>
      <c r="G89" s="98">
        <f>IFERROR(D89-F89,"")</f>
        <v>0.30158544551000332</v>
      </c>
      <c r="H89" s="236">
        <v>20.039000000000001</v>
      </c>
      <c r="I89" s="132">
        <v>15.344243199999999</v>
      </c>
      <c r="J89" s="78">
        <f>IFERROR(I89/H89*100,"")</f>
        <v>76.57190079345277</v>
      </c>
      <c r="K89" s="78">
        <v>11.2446936</v>
      </c>
      <c r="L89" s="232">
        <f>IFERROR(I89-K89,"")</f>
        <v>4.0995495999999996</v>
      </c>
      <c r="M89" s="71">
        <f>IFERROR(IF(D89&gt;0,I89/D89*10,""),"")</f>
        <v>11.551646093216718</v>
      </c>
      <c r="N89" s="73">
        <f>IFERROR(IF(F89&gt;0,K89/F89*10,""),"")</f>
        <v>8.6620374152438533</v>
      </c>
      <c r="O89" s="98">
        <f t="shared" si="3"/>
        <v>2.8896086779728645</v>
      </c>
      <c r="P89" s="158"/>
      <c r="Q89" s="112" t="s">
        <v>160</v>
      </c>
    </row>
    <row r="90" spans="1:17" s="1" customFormat="1" ht="15" customHeight="1" x14ac:dyDescent="0.2">
      <c r="A90" s="101">
        <f t="shared" si="2"/>
        <v>0.24407830690000001</v>
      </c>
      <c r="B90" s="210" t="s">
        <v>97</v>
      </c>
      <c r="C90" s="206">
        <v>0.53</v>
      </c>
      <c r="D90" s="165">
        <v>0.24407830690000001</v>
      </c>
      <c r="E90" s="240">
        <f>IFERROR(D90/C90*100,0)</f>
        <v>46.052510735849054</v>
      </c>
      <c r="F90" s="230">
        <v>0</v>
      </c>
      <c r="G90" s="84">
        <f>IFERROR(D90-F90,"")</f>
        <v>0.24407830690000001</v>
      </c>
      <c r="H90" s="309">
        <v>1.5</v>
      </c>
      <c r="I90" s="131">
        <v>0.12604799999999999</v>
      </c>
      <c r="J90" s="335">
        <f>IFERROR(I90/H90*100,"")</f>
        <v>8.4032</v>
      </c>
      <c r="K90" s="240">
        <v>0</v>
      </c>
      <c r="L90" s="248">
        <f>IFERROR(I90-K90,"")</f>
        <v>0.12604799999999999</v>
      </c>
      <c r="M90" s="97">
        <f>IFERROR(IF(D90&gt;0,I90/D90*10,""),"")</f>
        <v>5.1642442788511485</v>
      </c>
      <c r="N90" s="75" t="str">
        <f>IFERROR(IF(F90&gt;0,K90/F90*10,""),"")</f>
        <v/>
      </c>
      <c r="O90" s="141">
        <f t="shared" si="3"/>
        <v>0</v>
      </c>
      <c r="P90" s="117"/>
      <c r="Q90" s="3" t="s">
        <v>160</v>
      </c>
    </row>
    <row r="91" spans="1:17" s="1" customFormat="1" ht="15" hidden="1" customHeight="1" x14ac:dyDescent="0.2">
      <c r="A91" s="101" t="str">
        <f t="shared" si="2"/>
        <v>x</v>
      </c>
      <c r="B91" s="210" t="s">
        <v>98</v>
      </c>
      <c r="C91" s="206"/>
      <c r="D91" s="165">
        <v>0</v>
      </c>
      <c r="E91" s="240">
        <f>IFERROR(D91/C91*100,0)</f>
        <v>0</v>
      </c>
      <c r="F91" s="230">
        <v>0</v>
      </c>
      <c r="G91" s="83">
        <f>IFERROR(D91-F91,"")</f>
        <v>0</v>
      </c>
      <c r="H91" s="308"/>
      <c r="I91" s="131">
        <v>0</v>
      </c>
      <c r="J91" s="338" t="str">
        <f>IFERROR(I91/H91*100,"")</f>
        <v/>
      </c>
      <c r="K91" s="240">
        <v>0</v>
      </c>
      <c r="L91" s="243">
        <f>IFERROR(I91-K91,"")</f>
        <v>0</v>
      </c>
      <c r="M91" s="97" t="str">
        <f>IFERROR(IF(D91&gt;0,I91/D91*10,""),"")</f>
        <v/>
      </c>
      <c r="N91" s="75" t="str">
        <f>IFERROR(IF(F91&gt;0,K91/F91*10,""),"")</f>
        <v/>
      </c>
      <c r="O91" s="141">
        <f t="shared" si="3"/>
        <v>0</v>
      </c>
      <c r="P91" s="117"/>
      <c r="Q91" s="3" t="s">
        <v>160</v>
      </c>
    </row>
    <row r="92" spans="1:17" s="1" customFormat="1" ht="15.75" x14ac:dyDescent="0.2">
      <c r="A92" s="101">
        <f t="shared" si="2"/>
        <v>13.039087638610001</v>
      </c>
      <c r="B92" s="210" t="s">
        <v>61</v>
      </c>
      <c r="C92" s="206">
        <v>17.3828</v>
      </c>
      <c r="D92" s="165">
        <v>13.039087638610001</v>
      </c>
      <c r="E92" s="240">
        <f>IFERROR(D92/C92*100,0)</f>
        <v>75.011434513484602</v>
      </c>
      <c r="F92" s="230">
        <v>12.9815805</v>
      </c>
      <c r="G92" s="83">
        <f>IFERROR(D92-F92,"")</f>
        <v>5.7507138610001007E-2</v>
      </c>
      <c r="H92" s="308">
        <v>18.539000000000001</v>
      </c>
      <c r="I92" s="131">
        <v>15.2181952</v>
      </c>
      <c r="J92" s="338">
        <f>IFERROR(I92/H92*100,"")</f>
        <v>82.087465343330265</v>
      </c>
      <c r="K92" s="240">
        <v>11.2446936</v>
      </c>
      <c r="L92" s="243">
        <f>IFERROR(I92-K92,"")</f>
        <v>3.9735016000000005</v>
      </c>
      <c r="M92" s="97">
        <f>IFERROR(IF(D92&gt;0,I92/D92*10,""),"")</f>
        <v>11.671211684272642</v>
      </c>
      <c r="N92" s="75">
        <f>IFERROR(IF(F92&gt;0,K92/F92*10,""),"")</f>
        <v>8.6620374152438533</v>
      </c>
      <c r="O92" s="141">
        <f t="shared" si="3"/>
        <v>3.0091742690287884</v>
      </c>
      <c r="P92" s="117"/>
      <c r="Q92" s="3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/>
      <c r="C93" s="206"/>
      <c r="D93" s="165" t="e">
        <v>#VALUE!</v>
      </c>
      <c r="E93" s="240">
        <f>IFERROR(D93/C93*100,0)</f>
        <v>0</v>
      </c>
      <c r="F93" s="230" t="e">
        <v>#VALUE!</v>
      </c>
      <c r="G93" s="84" t="str">
        <f>IFERROR(D93-F93,"")</f>
        <v/>
      </c>
      <c r="H93" s="309"/>
      <c r="I93" s="131" t="e">
        <v>#VALUE!</v>
      </c>
      <c r="J93" s="335" t="str">
        <f>IFERROR(I93/H93*100,"")</f>
        <v/>
      </c>
      <c r="K93" s="240" t="e">
        <v>#VALUE!</v>
      </c>
      <c r="L93" s="248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" hidden="1" customHeight="1" x14ac:dyDescent="0.2">
      <c r="A94" s="101" t="str">
        <f t="shared" si="2"/>
        <v>x</v>
      </c>
      <c r="B94" s="210" t="s">
        <v>51</v>
      </c>
      <c r="C94" s="206" t="s">
        <v>136</v>
      </c>
      <c r="D94" s="165">
        <v>0</v>
      </c>
      <c r="E94" s="240">
        <f>IFERROR(D94/C94*100,0)</f>
        <v>0</v>
      </c>
      <c r="F94" s="230">
        <v>0</v>
      </c>
      <c r="G94" s="83">
        <f>IFERROR(D94-F94,"")</f>
        <v>0</v>
      </c>
      <c r="H94" s="298"/>
      <c r="I94" s="131">
        <v>0</v>
      </c>
      <c r="J94" s="338" t="str">
        <f>IFERROR(I94/H94*100,"")</f>
        <v/>
      </c>
      <c r="K94" s="240">
        <v>0</v>
      </c>
      <c r="L94" s="243">
        <f>IFERROR(I94-K94,"")</f>
        <v>0</v>
      </c>
      <c r="M94" s="97" t="str">
        <f>IFERROR(IF(D94&gt;0,I94/D94*10,""),"")</f>
        <v/>
      </c>
      <c r="N94" s="75" t="str">
        <f>IFERROR(IF(F94&gt;0,K94/F94*10,""),"")</f>
        <v/>
      </c>
      <c r="O94" s="141">
        <f t="shared" si="3"/>
        <v>0</v>
      </c>
      <c r="P94" s="117"/>
      <c r="Q94" s="3" t="s">
        <v>160</v>
      </c>
    </row>
    <row r="95" spans="1:17" s="1" customFormat="1" ht="15" hidden="1" customHeight="1" x14ac:dyDescent="0.2">
      <c r="A95" s="101" t="str">
        <f t="shared" si="2"/>
        <v>x</v>
      </c>
      <c r="B95" s="210" t="s">
        <v>52</v>
      </c>
      <c r="C95" s="206">
        <v>0</v>
      </c>
      <c r="D95" s="165">
        <v>0</v>
      </c>
      <c r="E95" s="240">
        <f>IFERROR(D95/C95*100,0)</f>
        <v>0</v>
      </c>
      <c r="F95" s="230">
        <v>0</v>
      </c>
      <c r="G95" s="83">
        <f>IFERROR(D95-F95,"")</f>
        <v>0</v>
      </c>
      <c r="H95" s="308"/>
      <c r="I95" s="131">
        <v>0</v>
      </c>
      <c r="J95" s="338" t="str">
        <f>IFERROR(I95/H95*100,"")</f>
        <v/>
      </c>
      <c r="K95" s="240">
        <v>0</v>
      </c>
      <c r="L95" s="243">
        <f>IFERROR(I95-K95,"")</f>
        <v>0</v>
      </c>
      <c r="M95" s="97" t="str">
        <f>IFERROR(IF(D95&gt;0,I95/D95*10,""),"")</f>
        <v/>
      </c>
      <c r="N95" s="75" t="str">
        <f>IFERROR(IF(F95&gt;0,K95/F95*10,""),"")</f>
        <v/>
      </c>
      <c r="O95" s="141">
        <f t="shared" si="3"/>
        <v>0</v>
      </c>
      <c r="P95" s="117"/>
      <c r="Q95" s="3" t="s">
        <v>160</v>
      </c>
    </row>
    <row r="96" spans="1:17" s="1" customFormat="1" ht="15" hidden="1" customHeight="1" x14ac:dyDescent="0.2">
      <c r="A96" s="101" t="str">
        <f t="shared" si="2"/>
        <v>x</v>
      </c>
      <c r="B96" s="210" t="s">
        <v>53</v>
      </c>
      <c r="C96" s="206" t="s">
        <v>136</v>
      </c>
      <c r="D96" s="165">
        <v>0</v>
      </c>
      <c r="E96" s="240">
        <f>IFERROR(D96/C96*100,0)</f>
        <v>0</v>
      </c>
      <c r="F96" s="230">
        <v>0</v>
      </c>
      <c r="G96" s="83">
        <f>IFERROR(D96-F96,"")</f>
        <v>0</v>
      </c>
      <c r="H96" s="308"/>
      <c r="I96" s="131">
        <v>0</v>
      </c>
      <c r="J96" s="338" t="str">
        <f>IFERROR(I96/H96*100,"")</f>
        <v/>
      </c>
      <c r="K96" s="240">
        <v>0</v>
      </c>
      <c r="L96" s="243">
        <f>IFERROR(I96-K96,"")</f>
        <v>0</v>
      </c>
      <c r="M96" s="97" t="str">
        <f>IFERROR(IF(D96&gt;0,I96/D96*10,""),"")</f>
        <v/>
      </c>
      <c r="N96" s="75" t="str">
        <f>IFERROR(IF(F96&gt;0,K96/F96*10,""),"")</f>
        <v/>
      </c>
      <c r="O96" s="141">
        <f t="shared" si="3"/>
        <v>0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2"/>
        <v>x</v>
      </c>
      <c r="B97" s="210" t="s">
        <v>82</v>
      </c>
      <c r="C97" s="206">
        <v>0</v>
      </c>
      <c r="D97" s="165">
        <v>0</v>
      </c>
      <c r="E97" s="240">
        <f>IFERROR(D97/C97*100,0)</f>
        <v>0</v>
      </c>
      <c r="F97" s="230">
        <v>0</v>
      </c>
      <c r="G97" s="83">
        <f>IFERROR(D97-F97,"")</f>
        <v>0</v>
      </c>
      <c r="H97" s="308"/>
      <c r="I97" s="131">
        <v>0</v>
      </c>
      <c r="J97" s="338" t="str">
        <f>IFERROR(I97/H97*100,"")</f>
        <v/>
      </c>
      <c r="K97" s="240">
        <v>0</v>
      </c>
      <c r="L97" s="243">
        <f>IFERROR(I97-K97,"")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>
        <f t="shared" si="3"/>
        <v>0</v>
      </c>
      <c r="P97" s="117"/>
      <c r="Q97" s="3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65" t="e">
        <v>#VALUE!</v>
      </c>
      <c r="E98" s="240">
        <f>IFERROR(D98/C98*100,0)</f>
        <v>0</v>
      </c>
      <c r="F98" s="230" t="e">
        <v>#VALUE!</v>
      </c>
      <c r="G98" s="83" t="str">
        <f>IFERROR(D98-F98,"")</f>
        <v/>
      </c>
      <c r="H98" s="308"/>
      <c r="I98" s="131" t="e">
        <v>#VALUE!</v>
      </c>
      <c r="J98" s="338" t="str">
        <f>IFERROR(I98/H98*100,"")</f>
        <v/>
      </c>
      <c r="K98" s="240" t="e">
        <v>#VALUE!</v>
      </c>
      <c r="L98" s="24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65">
        <v>0</v>
      </c>
      <c r="E99" s="240">
        <f>IFERROR(D99/C99*100,0)</f>
        <v>0</v>
      </c>
      <c r="F99" s="230">
        <v>0</v>
      </c>
      <c r="G99" s="83">
        <f>IFERROR(D99-F99,"")</f>
        <v>0</v>
      </c>
      <c r="H99" s="308"/>
      <c r="I99" s="131">
        <v>0</v>
      </c>
      <c r="J99" s="338" t="str">
        <f>IFERROR(I99/H99*100,"")</f>
        <v/>
      </c>
      <c r="K99" s="240">
        <v>0</v>
      </c>
      <c r="L99" s="24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65">
        <v>0</v>
      </c>
      <c r="E100" s="240">
        <f>IFERROR(D100/C100*100,0)</f>
        <v>0</v>
      </c>
      <c r="F100" s="230">
        <v>0</v>
      </c>
      <c r="G100" s="83">
        <f>IFERROR(D100-F100,"")</f>
        <v>0</v>
      </c>
      <c r="H100" s="308"/>
      <c r="I100" s="131">
        <v>0</v>
      </c>
      <c r="J100" s="338" t="str">
        <f>IFERROR(I100/H100*100,"")</f>
        <v/>
      </c>
      <c r="K100" s="240">
        <v>0</v>
      </c>
      <c r="L100" s="24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3" t="s">
        <v>160</v>
      </c>
    </row>
    <row r="101" spans="1:17" s="1" customFormat="1" ht="15" hidden="1" customHeight="1" x14ac:dyDescent="0.2">
      <c r="A101" s="101" t="str">
        <f t="shared" si="2"/>
        <v>x</v>
      </c>
      <c r="B101" s="213" t="s">
        <v>99</v>
      </c>
      <c r="C101" s="193">
        <v>0</v>
      </c>
      <c r="D101" s="155">
        <v>0</v>
      </c>
      <c r="E101" s="266">
        <f>IFERROR(D101/C101*100,0)</f>
        <v>0</v>
      </c>
      <c r="F101" s="238">
        <v>0</v>
      </c>
      <c r="G101" s="91">
        <f>IFERROR(D101-F101,"")</f>
        <v>0</v>
      </c>
      <c r="H101" s="316"/>
      <c r="I101" s="133">
        <v>0</v>
      </c>
      <c r="J101" s="348" t="str">
        <f>IFERROR(I101/H101*100,"")</f>
        <v/>
      </c>
      <c r="K101" s="266">
        <v>0</v>
      </c>
      <c r="L101" s="246">
        <f>IFERROR(I101-K101,"")</f>
        <v>0</v>
      </c>
      <c r="M101" s="122" t="str">
        <f>IFERROR(IF(D101&gt;0,I101/D101*10,""),"")</f>
        <v/>
      </c>
      <c r="N101" s="80" t="str">
        <f>IFERROR(IF(F101&gt;0,K101/F101*10,""),"")</f>
        <v/>
      </c>
      <c r="O101" s="145">
        <f t="shared" si="3"/>
        <v>0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5" fitToHeight="2" orientation="landscape" r:id="rId1"/>
  <rowBreaks count="1" manualBreakCount="1">
    <brk id="44" min="1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T387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140625" style="7" hidden="1" customWidth="1"/>
    <col min="2" max="2" width="35.85546875" style="7" customWidth="1"/>
    <col min="3" max="3" width="15.5703125" style="7" customWidth="1"/>
    <col min="4" max="4" width="10.7109375" style="7" customWidth="1"/>
    <col min="5" max="5" width="11.7109375" style="7" customWidth="1"/>
    <col min="6" max="7" width="10.7109375" style="7" customWidth="1"/>
    <col min="8" max="8" width="23.85546875" style="7" customWidth="1"/>
    <col min="9" max="9" width="10.28515625" style="7" customWidth="1"/>
    <col min="10" max="10" width="11.5703125" style="8" customWidth="1"/>
    <col min="11" max="12" width="10.7109375" style="7" customWidth="1"/>
    <col min="13" max="14" width="9" style="7" customWidth="1"/>
    <col min="15" max="15" width="10.7109375" style="7" customWidth="1"/>
    <col min="16" max="16" width="22.7109375" style="7" customWidth="1"/>
    <col min="17" max="17" width="23.7109375" style="7" customWidth="1"/>
    <col min="18" max="18" width="25.28515625" style="7" customWidth="1"/>
    <col min="19" max="16384" width="9.140625" style="7"/>
  </cols>
  <sheetData>
    <row r="1" spans="1:20" ht="16.5" customHeight="1" x14ac:dyDescent="0.2">
      <c r="B1" s="381" t="s">
        <v>78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158</v>
      </c>
      <c r="Q1" s="114"/>
      <c r="R1" s="177">
        <v>44092</v>
      </c>
    </row>
    <row r="2" spans="1:20" ht="16.5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121</v>
      </c>
      <c r="Q2" s="114"/>
      <c r="R2" s="114"/>
    </row>
    <row r="3" spans="1:20" s="8" customFormat="1" ht="28.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9" t="s">
        <v>146</v>
      </c>
      <c r="N3" s="379"/>
      <c r="O3" s="379"/>
      <c r="P3" s="150" t="s">
        <v>157</v>
      </c>
      <c r="Q3" s="114"/>
      <c r="R3" s="118"/>
    </row>
    <row r="4" spans="1:20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</row>
    <row r="5" spans="1:20" s="54" customFormat="1" ht="15.75" x14ac:dyDescent="0.25">
      <c r="A5" s="101">
        <f>IF(OR(D5="",D5=0),"x",D5)</f>
        <v>2669.8933374999997</v>
      </c>
      <c r="B5" s="271" t="s">
        <v>1</v>
      </c>
      <c r="C5" s="272">
        <v>3468.9172054999999</v>
      </c>
      <c r="D5" s="282">
        <v>2669.8933374999997</v>
      </c>
      <c r="E5" s="274">
        <f>IFERROR(D5/C5*100,0)</f>
        <v>76.966187987042744</v>
      </c>
      <c r="F5" s="275">
        <v>2821.8168810000002</v>
      </c>
      <c r="G5" s="276">
        <f>IFERROR(D5-F5,"")</f>
        <v>-151.92354350000051</v>
      </c>
      <c r="H5" s="317">
        <v>5189.3819560000002</v>
      </c>
      <c r="I5" s="284">
        <v>5115.7562520000001</v>
      </c>
      <c r="J5" s="349">
        <f>IFERROR(I5/H5*100,"")</f>
        <v>98.581224033531129</v>
      </c>
      <c r="K5" s="277">
        <v>4777.9019600000001</v>
      </c>
      <c r="L5" s="278">
        <f>IFERROR(I5-K5,"")</f>
        <v>337.85429199999999</v>
      </c>
      <c r="M5" s="279">
        <f>IFERROR(IF(D5&gt;0,I5/D5*10,""),"")</f>
        <v>19.160901224579355</v>
      </c>
      <c r="N5" s="280">
        <f>IFERROR(IF(F5&gt;0,K5/F5*10,""),"")</f>
        <v>16.932005730672358</v>
      </c>
      <c r="O5" s="281">
        <f>IFERROR(M5-N5,"")</f>
        <v>2.2288954939069967</v>
      </c>
    </row>
    <row r="6" spans="1:20" s="13" customFormat="1" ht="15.75" x14ac:dyDescent="0.25">
      <c r="A6" s="101">
        <f t="shared" ref="A6:A69" si="0">IF(OR(D6="",D6=0),"x",D6)</f>
        <v>919.75286399999982</v>
      </c>
      <c r="B6" s="203" t="s">
        <v>2</v>
      </c>
      <c r="C6" s="204">
        <v>1423.7910199999999</v>
      </c>
      <c r="D6" s="226">
        <v>919.75286399999982</v>
      </c>
      <c r="E6" s="78">
        <f>IFERROR(D6/C6*100,0)</f>
        <v>64.598866763466447</v>
      </c>
      <c r="F6" s="130">
        <v>1562.0301450000002</v>
      </c>
      <c r="G6" s="23">
        <f>IFERROR(D6-F6,"")</f>
        <v>-642.27728100000036</v>
      </c>
      <c r="H6" s="300">
        <v>2362.11</v>
      </c>
      <c r="I6" s="14">
        <v>2002.0139705000004</v>
      </c>
      <c r="J6" s="339">
        <f>IFERROR(I6/H6*100,"")</f>
        <v>84.755323439636612</v>
      </c>
      <c r="K6" s="241">
        <v>2714.2651119999996</v>
      </c>
      <c r="L6" s="242">
        <f>IFERROR(I6-K6,"")</f>
        <v>-712.25114149999922</v>
      </c>
      <c r="M6" s="24">
        <f>IFERROR(IF(D6&gt;0,I6/D6*10,""),"")</f>
        <v>21.766868567206778</v>
      </c>
      <c r="N6" s="21">
        <f>IFERROR(IF(F6&gt;0,K6/F6*10,""),"")</f>
        <v>17.376521962064945</v>
      </c>
      <c r="O6" s="23">
        <f>IFERROR(M6-N6,"")</f>
        <v>4.3903466051418327</v>
      </c>
      <c r="R6" s="14"/>
    </row>
    <row r="7" spans="1:20" s="1" customFormat="1" ht="15.75" x14ac:dyDescent="0.2">
      <c r="A7" s="101">
        <f t="shared" si="0"/>
        <v>194.58518599999996</v>
      </c>
      <c r="B7" s="205" t="s">
        <v>3</v>
      </c>
      <c r="C7" s="206">
        <v>292.88598999999999</v>
      </c>
      <c r="D7" s="165">
        <v>194.58518599999996</v>
      </c>
      <c r="E7" s="240">
        <f>IFERROR(D7/C7*100,0)</f>
        <v>66.437177824722852</v>
      </c>
      <c r="F7" s="239">
        <v>383.252883</v>
      </c>
      <c r="G7" s="99">
        <f>IFERROR(D7-F7,"")</f>
        <v>-188.66769700000003</v>
      </c>
      <c r="H7" s="301">
        <v>577.20999999999992</v>
      </c>
      <c r="I7" s="131">
        <v>459.26134200000001</v>
      </c>
      <c r="J7" s="291">
        <f>IFERROR(I7/H7*100,"")</f>
        <v>79.565728590980768</v>
      </c>
      <c r="K7" s="240">
        <v>677.49093099999993</v>
      </c>
      <c r="L7" s="243">
        <f>IFERROR(I7-K7,"")</f>
        <v>-218.22958899999992</v>
      </c>
      <c r="M7" s="131">
        <f>IFERROR(IF(D7&gt;0,I7/D7*10,""),"")</f>
        <v>23.602071228587779</v>
      </c>
      <c r="N7" s="74">
        <f>IFERROR(IF(F7&gt;0,K7/F7*10,""),"")</f>
        <v>17.677386421643696</v>
      </c>
      <c r="O7" s="99">
        <f>IFERROR(M7-N7,"")</f>
        <v>5.9246848069440823</v>
      </c>
    </row>
    <row r="8" spans="1:20" s="1" customFormat="1" ht="15.75" x14ac:dyDescent="0.2">
      <c r="A8" s="101">
        <f t="shared" si="0"/>
        <v>18.233024999999998</v>
      </c>
      <c r="B8" s="205" t="s">
        <v>4</v>
      </c>
      <c r="C8" s="206">
        <v>27.832999999999998</v>
      </c>
      <c r="D8" s="165">
        <v>18.233024999999998</v>
      </c>
      <c r="E8" s="240">
        <f>IFERROR(D8/C8*100,0)</f>
        <v>65.508658786332759</v>
      </c>
      <c r="F8" s="239">
        <v>16.383613999999998</v>
      </c>
      <c r="G8" s="99">
        <f>IFERROR(D8-F8,"")</f>
        <v>1.8494109999999999</v>
      </c>
      <c r="H8" s="301">
        <v>67</v>
      </c>
      <c r="I8" s="131">
        <v>34.811164999999995</v>
      </c>
      <c r="J8" s="291">
        <f>IFERROR(I8/H8*100,"")</f>
        <v>51.956962686567152</v>
      </c>
      <c r="K8" s="240">
        <v>40.999738000000001</v>
      </c>
      <c r="L8" s="243">
        <f>IFERROR(I8-K8,"")</f>
        <v>-6.1885730000000052</v>
      </c>
      <c r="M8" s="131">
        <f>IFERROR(IF(D8&gt;0,I8/D8*10,""),"")</f>
        <v>19.092369477911646</v>
      </c>
      <c r="N8" s="74">
        <f>IFERROR(IF(F8&gt;0,K8/F8*10,""),"")</f>
        <v>25.024843724955925</v>
      </c>
      <c r="O8" s="99">
        <f t="shared" ref="O8" si="1">IFERROR(M8-N8,"")</f>
        <v>-5.9324742470442793</v>
      </c>
    </row>
    <row r="9" spans="1:20" s="1" customFormat="1" ht="15" customHeight="1" x14ac:dyDescent="0.2">
      <c r="A9" s="101">
        <f t="shared" si="0"/>
        <v>1.4644999999999998E-2</v>
      </c>
      <c r="B9" s="205" t="s">
        <v>5</v>
      </c>
      <c r="C9" s="206">
        <v>0.21</v>
      </c>
      <c r="D9" s="165">
        <v>1.4644999999999998E-2</v>
      </c>
      <c r="E9" s="240">
        <f>IFERROR(D9/C9*100,0)</f>
        <v>6.9738095238095239</v>
      </c>
      <c r="F9" s="239">
        <v>0</v>
      </c>
      <c r="G9" s="99">
        <f>IFERROR(D9-F9,"")</f>
        <v>1.4644999999999998E-2</v>
      </c>
      <c r="H9" s="301">
        <v>0.2</v>
      </c>
      <c r="I9" s="131">
        <v>2.3432000000000001E-2</v>
      </c>
      <c r="J9" s="291">
        <f>IFERROR(I9/H9*100,"")</f>
        <v>11.715999999999999</v>
      </c>
      <c r="K9" s="240">
        <v>0</v>
      </c>
      <c r="L9" s="243">
        <f>IFERROR(I9-K9,"")</f>
        <v>2.3432000000000001E-2</v>
      </c>
      <c r="M9" s="131">
        <f>IFERROR(IF(D9&gt;0,I9/D9*10,""),"")</f>
        <v>16.000000000000004</v>
      </c>
      <c r="N9" s="74" t="str">
        <f>IFERROR(IF(F9&gt;0,K9/F9*10,""),"")</f>
        <v/>
      </c>
      <c r="O9" s="99" t="str">
        <f>IFERROR(M9-N9,"")</f>
        <v/>
      </c>
    </row>
    <row r="10" spans="1:20" s="1" customFormat="1" ht="15.75" x14ac:dyDescent="0.2">
      <c r="A10" s="101">
        <f t="shared" si="0"/>
        <v>125.06830000000001</v>
      </c>
      <c r="B10" s="205" t="s">
        <v>6</v>
      </c>
      <c r="C10" s="206">
        <v>181.60079999999999</v>
      </c>
      <c r="D10" s="165">
        <v>125.06830000000001</v>
      </c>
      <c r="E10" s="240">
        <f>IFERROR(D10/C10*100,0)</f>
        <v>68.869905859445552</v>
      </c>
      <c r="F10" s="239">
        <v>240.93550000000002</v>
      </c>
      <c r="G10" s="99">
        <f>IFERROR(D10-F10,"")</f>
        <v>-115.86720000000001</v>
      </c>
      <c r="H10" s="301">
        <v>269.3</v>
      </c>
      <c r="I10" s="131">
        <v>235.63805000000002</v>
      </c>
      <c r="J10" s="291">
        <f>IFERROR(I10/H10*100,"")</f>
        <v>87.500204233197181</v>
      </c>
      <c r="K10" s="240">
        <v>361.07499999999999</v>
      </c>
      <c r="L10" s="243">
        <f>IFERROR(I10-K10,"")</f>
        <v>-125.43694999999997</v>
      </c>
      <c r="M10" s="131">
        <f>IFERROR(IF(D10&gt;0,I10/D10*10,""),"")</f>
        <v>18.840749414519905</v>
      </c>
      <c r="N10" s="74">
        <f>IFERROR(IF(F10&gt;0,K10/F10*10,""),"")</f>
        <v>14.986376021798364</v>
      </c>
      <c r="O10" s="99">
        <f t="shared" ref="O10:O24" si="2">IFERROR(M10-N10,"")</f>
        <v>3.8543733927215413</v>
      </c>
    </row>
    <row r="11" spans="1:20" s="1" customFormat="1" ht="15" hidden="1" customHeight="1" x14ac:dyDescent="0.2">
      <c r="A11" s="101" t="str">
        <f t="shared" si="0"/>
        <v>x</v>
      </c>
      <c r="B11" s="205" t="s">
        <v>7</v>
      </c>
      <c r="C11" s="206">
        <v>0.108</v>
      </c>
      <c r="D11" s="165">
        <v>0</v>
      </c>
      <c r="E11" s="240">
        <f>IFERROR(D11/C11*100,0)</f>
        <v>0</v>
      </c>
      <c r="F11" s="239">
        <v>0</v>
      </c>
      <c r="G11" s="99">
        <f>IFERROR(D11-F11,"")</f>
        <v>0</v>
      </c>
      <c r="H11" s="301">
        <v>0.2</v>
      </c>
      <c r="I11" s="131">
        <v>0</v>
      </c>
      <c r="J11" s="291">
        <f>IFERROR(I11/H11*100,"")</f>
        <v>0</v>
      </c>
      <c r="K11" s="240">
        <v>0</v>
      </c>
      <c r="L11" s="24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99" t="str">
        <f t="shared" si="2"/>
        <v/>
      </c>
    </row>
    <row r="12" spans="1:20" s="1" customFormat="1" ht="15" hidden="1" customHeight="1" x14ac:dyDescent="0.2">
      <c r="A12" s="101" t="str">
        <f t="shared" si="0"/>
        <v>x</v>
      </c>
      <c r="B12" s="205" t="s">
        <v>8</v>
      </c>
      <c r="C12" s="206">
        <v>1.2427600000000001</v>
      </c>
      <c r="D12" s="165">
        <v>0</v>
      </c>
      <c r="E12" s="240">
        <f>IFERROR(D12/C12*100,0)</f>
        <v>0</v>
      </c>
      <c r="F12" s="239">
        <v>0</v>
      </c>
      <c r="G12" s="99">
        <f>IFERROR(D12-F12,"")</f>
        <v>0</v>
      </c>
      <c r="H12" s="301">
        <v>1</v>
      </c>
      <c r="I12" s="131">
        <v>0</v>
      </c>
      <c r="J12" s="291">
        <f>IFERROR(I12/H12*100,"")</f>
        <v>0</v>
      </c>
      <c r="K12" s="240">
        <v>0</v>
      </c>
      <c r="L12" s="24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99" t="str">
        <f t="shared" si="2"/>
        <v/>
      </c>
      <c r="P12" s="18"/>
      <c r="Q12" s="18"/>
    </row>
    <row r="13" spans="1:20" s="1" customFormat="1" ht="15" hidden="1" customHeight="1" x14ac:dyDescent="0.2">
      <c r="A13" s="101" t="str">
        <f t="shared" si="0"/>
        <v>x</v>
      </c>
      <c r="B13" s="205" t="s">
        <v>9</v>
      </c>
      <c r="C13" s="206"/>
      <c r="D13" s="165">
        <v>0</v>
      </c>
      <c r="E13" s="240">
        <f>IFERROR(D13/C13*100,0)</f>
        <v>0</v>
      </c>
      <c r="F13" s="239">
        <v>0</v>
      </c>
      <c r="G13" s="99">
        <f>IFERROR(D13-F13,"")</f>
        <v>0</v>
      </c>
      <c r="H13" s="301"/>
      <c r="I13" s="131">
        <v>0</v>
      </c>
      <c r="J13" s="291" t="str">
        <f>IFERROR(I13/H13*100,"")</f>
        <v/>
      </c>
      <c r="K13" s="240">
        <v>0</v>
      </c>
      <c r="L13" s="24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99" t="str">
        <f t="shared" si="2"/>
        <v/>
      </c>
    </row>
    <row r="14" spans="1:20" s="1" customFormat="1" ht="15.75" x14ac:dyDescent="0.2">
      <c r="A14" s="101">
        <f t="shared" si="0"/>
        <v>216.74599999999998</v>
      </c>
      <c r="B14" s="205" t="s">
        <v>10</v>
      </c>
      <c r="C14" s="206">
        <v>312.26904999999999</v>
      </c>
      <c r="D14" s="165">
        <v>216.74599999999998</v>
      </c>
      <c r="E14" s="240">
        <f>IFERROR(D14/C14*100,0)</f>
        <v>69.410016778800198</v>
      </c>
      <c r="F14" s="239">
        <v>340.50029000000001</v>
      </c>
      <c r="G14" s="99">
        <f>IFERROR(D14-F14,"")</f>
        <v>-123.75429000000003</v>
      </c>
      <c r="H14" s="301">
        <v>615</v>
      </c>
      <c r="I14" s="131">
        <v>512.28210000000001</v>
      </c>
      <c r="J14" s="291">
        <f>IFERROR(I14/H14*100,"")</f>
        <v>83.297902439024398</v>
      </c>
      <c r="K14" s="240">
        <v>603.02150999999992</v>
      </c>
      <c r="L14" s="243">
        <f>IFERROR(I14-K14,"")</f>
        <v>-90.739409999999907</v>
      </c>
      <c r="M14" s="131">
        <f>IFERROR(IF(D14&gt;0,I14/D14*10,""),"")</f>
        <v>23.635135135135137</v>
      </c>
      <c r="N14" s="74">
        <f>IFERROR(IF(F14&gt;0,K14/F14*10,""),"")</f>
        <v>17.709867736089151</v>
      </c>
      <c r="O14" s="99">
        <f t="shared" si="2"/>
        <v>5.9252673990459854</v>
      </c>
      <c r="T14" s="1" t="s">
        <v>67</v>
      </c>
    </row>
    <row r="15" spans="1:20" s="1" customFormat="1" ht="15.75" x14ac:dyDescent="0.2">
      <c r="A15" s="101">
        <f t="shared" si="0"/>
        <v>86.405500000000004</v>
      </c>
      <c r="B15" s="205" t="s">
        <v>11</v>
      </c>
      <c r="C15" s="206">
        <v>126.95461</v>
      </c>
      <c r="D15" s="165">
        <v>86.405500000000004</v>
      </c>
      <c r="E15" s="240">
        <f>IFERROR(D15/C15*100,0)</f>
        <v>68.060151577008511</v>
      </c>
      <c r="F15" s="239">
        <v>112.91800000000001</v>
      </c>
      <c r="G15" s="99">
        <f>IFERROR(D15-F15,"")</f>
        <v>-26.512500000000003</v>
      </c>
      <c r="H15" s="301">
        <v>125</v>
      </c>
      <c r="I15" s="131">
        <v>197.70749999999998</v>
      </c>
      <c r="J15" s="291">
        <f>IFERROR(I15/H15*100,"")</f>
        <v>158.166</v>
      </c>
      <c r="K15" s="240">
        <v>181.98179999999999</v>
      </c>
      <c r="L15" s="243">
        <f>IFERROR(I15-K15,"")</f>
        <v>15.725699999999989</v>
      </c>
      <c r="M15" s="131">
        <f>IFERROR(IF(D15&gt;0,I15/D15*10,""),"")</f>
        <v>22.881355932203387</v>
      </c>
      <c r="N15" s="74">
        <f>IFERROR(IF(F15&gt;0,K15/F15*10,""),"")</f>
        <v>16.11627906976744</v>
      </c>
      <c r="O15" s="99">
        <f t="shared" si="2"/>
        <v>6.7650768624359472</v>
      </c>
    </row>
    <row r="16" spans="1:20" s="1" customFormat="1" ht="15" customHeight="1" x14ac:dyDescent="0.2">
      <c r="A16" s="101">
        <f t="shared" si="0"/>
        <v>2.9963669999999993</v>
      </c>
      <c r="B16" s="205" t="s">
        <v>58</v>
      </c>
      <c r="C16" s="206">
        <v>10.37842</v>
      </c>
      <c r="D16" s="165">
        <v>2.9963669999999993</v>
      </c>
      <c r="E16" s="240">
        <f>IFERROR(D16/C16*100,0)</f>
        <v>28.871128745994085</v>
      </c>
      <c r="F16" s="239">
        <v>7.6941800000000011</v>
      </c>
      <c r="G16" s="99">
        <f>IFERROR(D16-F16,"")</f>
        <v>-4.6978130000000018</v>
      </c>
      <c r="H16" s="301">
        <v>13.4</v>
      </c>
      <c r="I16" s="131">
        <v>4.4535444999999996</v>
      </c>
      <c r="J16" s="291">
        <f>IFERROR(I16/H16*100,"")</f>
        <v>33.235406716417906</v>
      </c>
      <c r="K16" s="240">
        <v>11.803870000000002</v>
      </c>
      <c r="L16" s="243">
        <f>IFERROR(I16-K16,"")</f>
        <v>-7.3503255000000021</v>
      </c>
      <c r="M16" s="131">
        <f>IFERROR(IF(D16&gt;0,I16/D16*10,""),"")</f>
        <v>14.863147605083091</v>
      </c>
      <c r="N16" s="74">
        <f>IFERROR(IF(F16&gt;0,K16/F16*10,""),"")</f>
        <v>15.341296928327646</v>
      </c>
      <c r="O16" s="99">
        <f t="shared" si="2"/>
        <v>-0.47814932324455484</v>
      </c>
    </row>
    <row r="17" spans="1:15" s="1" customFormat="1" ht="15.75" x14ac:dyDescent="0.2">
      <c r="A17" s="101">
        <f t="shared" si="0"/>
        <v>89.393079999999998</v>
      </c>
      <c r="B17" s="205" t="s">
        <v>12</v>
      </c>
      <c r="C17" s="206">
        <v>150.53366</v>
      </c>
      <c r="D17" s="165">
        <v>89.393079999999998</v>
      </c>
      <c r="E17" s="240">
        <f>IFERROR(D17/C17*100,0)</f>
        <v>59.384113825439442</v>
      </c>
      <c r="F17" s="239">
        <v>136.02680000000001</v>
      </c>
      <c r="G17" s="99">
        <f>IFERROR(D17-F17,"")</f>
        <v>-46.633720000000011</v>
      </c>
      <c r="H17" s="301">
        <v>252</v>
      </c>
      <c r="I17" s="131">
        <v>178.49325999999999</v>
      </c>
      <c r="J17" s="291">
        <f>IFERROR(I17/H17*100,"")</f>
        <v>70.830658730158717</v>
      </c>
      <c r="K17" s="240">
        <v>256.42890000000006</v>
      </c>
      <c r="L17" s="243">
        <f>IFERROR(I17-K17,"")</f>
        <v>-77.935640000000063</v>
      </c>
      <c r="M17" s="131">
        <f>IFERROR(IF(D17&gt;0,I17/D17*10,""),"")</f>
        <v>19.967234600262124</v>
      </c>
      <c r="N17" s="74">
        <f>IFERROR(IF(F17&gt;0,K17/F17*10,""),"")</f>
        <v>18.851351351351354</v>
      </c>
      <c r="O17" s="99">
        <f t="shared" si="2"/>
        <v>1.1158832489107695</v>
      </c>
    </row>
    <row r="18" spans="1:15" s="1" customFormat="1" ht="15.75" x14ac:dyDescent="0.2">
      <c r="A18" s="101">
        <f t="shared" si="0"/>
        <v>48.138114999999992</v>
      </c>
      <c r="B18" s="205" t="s">
        <v>13</v>
      </c>
      <c r="C18" s="206">
        <v>80.02158</v>
      </c>
      <c r="D18" s="165">
        <v>48.138114999999992</v>
      </c>
      <c r="E18" s="240">
        <f>IFERROR(D18/C18*100,0)</f>
        <v>60.156416556633843</v>
      </c>
      <c r="F18" s="239">
        <v>65.348010000000002</v>
      </c>
      <c r="G18" s="99">
        <f>IFERROR(D18-F18,"")</f>
        <v>-17.20989500000001</v>
      </c>
      <c r="H18" s="301">
        <v>132.4</v>
      </c>
      <c r="I18" s="131">
        <v>89.445802</v>
      </c>
      <c r="J18" s="291">
        <f>IFERROR(I18/H18*100,"")</f>
        <v>67.557252265861024</v>
      </c>
      <c r="K18" s="240">
        <v>108.42885300000002</v>
      </c>
      <c r="L18" s="243">
        <f>IFERROR(I18-K18,"")</f>
        <v>-18.983051000000017</v>
      </c>
      <c r="M18" s="131">
        <f>IFERROR(IF(D18&gt;0,I18/D18*10,""),"")</f>
        <v>18.581076969881355</v>
      </c>
      <c r="N18" s="74">
        <f>IFERROR(IF(F18&gt;0,K18/F18*10,""),"")</f>
        <v>16.592525617842075</v>
      </c>
      <c r="O18" s="99">
        <f t="shared" si="2"/>
        <v>1.9885513520392806</v>
      </c>
    </row>
    <row r="19" spans="1:15" s="1" customFormat="1" ht="15" hidden="1" customHeight="1" x14ac:dyDescent="0.2">
      <c r="A19" s="101" t="str">
        <f t="shared" si="0"/>
        <v>x</v>
      </c>
      <c r="B19" s="205" t="s">
        <v>14</v>
      </c>
      <c r="C19" s="206">
        <v>1E-3</v>
      </c>
      <c r="D19" s="165">
        <v>0</v>
      </c>
      <c r="E19" s="240">
        <f>IFERROR(D19/C19*100,0)</f>
        <v>0</v>
      </c>
      <c r="F19" s="239">
        <v>0</v>
      </c>
      <c r="G19" s="99">
        <f>IFERROR(D19-F19,"")</f>
        <v>0</v>
      </c>
      <c r="H19" s="301"/>
      <c r="I19" s="131">
        <v>0</v>
      </c>
      <c r="J19" s="291" t="str">
        <f>IFERROR(I19/H19*100,"")</f>
        <v/>
      </c>
      <c r="K19" s="240">
        <v>0</v>
      </c>
      <c r="L19" s="24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99" t="str">
        <f t="shared" si="2"/>
        <v/>
      </c>
    </row>
    <row r="20" spans="1:15" s="1" customFormat="1" ht="15.75" x14ac:dyDescent="0.2">
      <c r="A20" s="101">
        <f t="shared" si="0"/>
        <v>116.205146</v>
      </c>
      <c r="B20" s="205" t="s">
        <v>15</v>
      </c>
      <c r="C20" s="206">
        <v>194.4684</v>
      </c>
      <c r="D20" s="165">
        <v>116.205146</v>
      </c>
      <c r="E20" s="240">
        <f>IFERROR(D20/C20*100,0)</f>
        <v>59.7552846632152</v>
      </c>
      <c r="F20" s="239">
        <v>215.77316800000003</v>
      </c>
      <c r="G20" s="99">
        <f>IFERROR(D20-F20,"")</f>
        <v>-99.568022000000028</v>
      </c>
      <c r="H20" s="301">
        <v>246.4</v>
      </c>
      <c r="I20" s="131">
        <v>236.736425</v>
      </c>
      <c r="J20" s="291">
        <f>IFERROR(I20/H20*100,"")</f>
        <v>96.078094561688303</v>
      </c>
      <c r="K20" s="240">
        <v>399.11261000000002</v>
      </c>
      <c r="L20" s="243">
        <f>IFERROR(I20-K20,"")</f>
        <v>-162.37618500000002</v>
      </c>
      <c r="M20" s="131">
        <f>IFERROR(IF(D20&gt;0,I20/D20*10,""),"")</f>
        <v>20.372284115541667</v>
      </c>
      <c r="N20" s="74">
        <f>IFERROR(IF(F20&gt;0,K20/F20*10,""),"")</f>
        <v>18.49686009151981</v>
      </c>
      <c r="O20" s="99">
        <f t="shared" si="2"/>
        <v>1.8754240240218572</v>
      </c>
    </row>
    <row r="21" spans="1:15" s="1" customFormat="1" ht="15" hidden="1" customHeight="1" x14ac:dyDescent="0.2">
      <c r="A21" s="101" t="str">
        <f t="shared" si="0"/>
        <v>x</v>
      </c>
      <c r="B21" s="205" t="s">
        <v>16</v>
      </c>
      <c r="C21" s="206"/>
      <c r="D21" s="165">
        <v>0</v>
      </c>
      <c r="E21" s="240">
        <f>IFERROR(D21/C21*100,0)</f>
        <v>0</v>
      </c>
      <c r="F21" s="239">
        <v>0</v>
      </c>
      <c r="G21" s="99">
        <f>IFERROR(D21-F21,"")</f>
        <v>0</v>
      </c>
      <c r="H21" s="301"/>
      <c r="I21" s="131">
        <v>0</v>
      </c>
      <c r="J21" s="291" t="str">
        <f>IFERROR(I21/H21*100,"")</f>
        <v/>
      </c>
      <c r="K21" s="240">
        <v>0</v>
      </c>
      <c r="L21" s="24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99" t="str">
        <f t="shared" si="2"/>
        <v/>
      </c>
    </row>
    <row r="22" spans="1:15" s="1" customFormat="1" ht="15.75" x14ac:dyDescent="0.2">
      <c r="A22" s="101">
        <f t="shared" si="0"/>
        <v>21.967500000000001</v>
      </c>
      <c r="B22" s="205" t="s">
        <v>17</v>
      </c>
      <c r="C22" s="206">
        <v>45.15155</v>
      </c>
      <c r="D22" s="165">
        <v>21.967500000000001</v>
      </c>
      <c r="E22" s="240">
        <f>IFERROR(D22/C22*100,0)</f>
        <v>48.652814798163078</v>
      </c>
      <c r="F22" s="239">
        <v>43.197699999999998</v>
      </c>
      <c r="G22" s="99">
        <f>IFERROR(D22-F22,"")</f>
        <v>-21.230199999999996</v>
      </c>
      <c r="H22" s="301">
        <v>63</v>
      </c>
      <c r="I22" s="131">
        <v>53.161349999999992</v>
      </c>
      <c r="J22" s="291">
        <f>IFERROR(I22/H22*100,"")</f>
        <v>84.383095238095223</v>
      </c>
      <c r="K22" s="240">
        <v>73.921900000000008</v>
      </c>
      <c r="L22" s="243">
        <f>IFERROR(I22-K22,"")</f>
        <v>-20.760550000000016</v>
      </c>
      <c r="M22" s="131">
        <f>IFERROR(IF(D22&gt;0,I22/D22*10,""),"")</f>
        <v>24.199999999999996</v>
      </c>
      <c r="N22" s="74">
        <f>IFERROR(IF(F22&gt;0,K22/F22*10,""),"")</f>
        <v>17.112462006079031</v>
      </c>
      <c r="O22" s="99">
        <f t="shared" si="2"/>
        <v>7.0875379939209644</v>
      </c>
    </row>
    <row r="23" spans="1:15" s="1" customFormat="1" ht="15" hidden="1" customHeight="1" x14ac:dyDescent="0.2">
      <c r="A23" s="101" t="str">
        <f t="shared" si="0"/>
        <v>x</v>
      </c>
      <c r="B23" s="205" t="s">
        <v>18</v>
      </c>
      <c r="C23" s="206">
        <v>0.13200000000000001</v>
      </c>
      <c r="D23" s="165">
        <v>0</v>
      </c>
      <c r="E23" s="240">
        <f>IFERROR(D23/C23*100,0)</f>
        <v>0</v>
      </c>
      <c r="F23" s="239">
        <v>0</v>
      </c>
      <c r="G23" s="99">
        <f>IFERROR(D23-F23,"")</f>
        <v>0</v>
      </c>
      <c r="H23" s="301"/>
      <c r="I23" s="131">
        <v>0</v>
      </c>
      <c r="J23" s="291" t="str">
        <f>IFERROR(I23/H23*100,"")</f>
        <v/>
      </c>
      <c r="K23" s="240">
        <v>0</v>
      </c>
      <c r="L23" s="24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99" t="str">
        <f t="shared" si="2"/>
        <v/>
      </c>
    </row>
    <row r="24" spans="1:15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2.0000000000000001E-4</v>
      </c>
      <c r="D24" s="165" t="e">
        <v>#VALUE!</v>
      </c>
      <c r="E24" s="240">
        <f>IFERROR(D24/C24*100,0)</f>
        <v>0</v>
      </c>
      <c r="F24" s="239" t="e">
        <v>#VALUE!</v>
      </c>
      <c r="G24" s="99" t="str">
        <f>IFERROR(D24-F24,"")</f>
        <v/>
      </c>
      <c r="H24" s="301"/>
      <c r="I24" s="131" t="e">
        <v>#VALUE!</v>
      </c>
      <c r="J24" s="291" t="str">
        <f>IFERROR(I24/H24*100,"")</f>
        <v/>
      </c>
      <c r="K24" s="240" t="e">
        <v>#VALUE!</v>
      </c>
      <c r="L24" s="24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99" t="str">
        <f t="shared" si="2"/>
        <v/>
      </c>
    </row>
    <row r="25" spans="1:15" s="13" customFormat="1" ht="15.75" x14ac:dyDescent="0.25">
      <c r="A25" s="101">
        <f t="shared" si="0"/>
        <v>16.740699499999998</v>
      </c>
      <c r="B25" s="203" t="s">
        <v>19</v>
      </c>
      <c r="C25" s="204">
        <v>13.9283</v>
      </c>
      <c r="D25" s="226">
        <v>16.740699499999998</v>
      </c>
      <c r="E25" s="78">
        <f>IFERROR(D25/C25*100,0)</f>
        <v>120.19197963857755</v>
      </c>
      <c r="F25" s="130">
        <v>4.5377280000000004</v>
      </c>
      <c r="G25" s="25">
        <f>D25-F25</f>
        <v>12.202971499999997</v>
      </c>
      <c r="H25" s="302">
        <v>29</v>
      </c>
      <c r="I25" s="132">
        <v>37.396007499999996</v>
      </c>
      <c r="J25" s="340">
        <f>IFERROR(I25/H25*100,"")</f>
        <v>128.95174999999998</v>
      </c>
      <c r="K25" s="241">
        <v>14.611064000000001</v>
      </c>
      <c r="L25" s="244">
        <f>I25-K25</f>
        <v>22.784943499999997</v>
      </c>
      <c r="M25" s="24">
        <f>IF(D25&gt;0,I25/D25*10,"")</f>
        <v>22.338378094654885</v>
      </c>
      <c r="N25" s="21">
        <f>IF(F25&gt;0,K25/F25*10,"")</f>
        <v>32.199074074074076</v>
      </c>
      <c r="O25" s="140">
        <f>IFERROR(M25-N25,"")</f>
        <v>-9.8606959794191908</v>
      </c>
    </row>
    <row r="26" spans="1:15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65">
        <v>0</v>
      </c>
      <c r="E26" s="240">
        <f>IFERROR(D26/C26*100,0)</f>
        <v>0</v>
      </c>
      <c r="F26" s="239">
        <v>0</v>
      </c>
      <c r="G26" s="99">
        <f>IFERROR(D26-F26,"")</f>
        <v>0</v>
      </c>
      <c r="H26" s="301"/>
      <c r="I26" s="131">
        <v>0</v>
      </c>
      <c r="J26" s="291" t="str">
        <f>IFERROR(I26/H26*100,"")</f>
        <v/>
      </c>
      <c r="K26" s="240">
        <v>0</v>
      </c>
      <c r="L26" s="24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99" t="str">
        <f t="shared" ref="O26:O89" si="3">IFERROR(M26-N26,"")</f>
        <v/>
      </c>
    </row>
    <row r="27" spans="1:15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65">
        <v>0</v>
      </c>
      <c r="E27" s="240">
        <f>IFERROR(D27/C27*100,0)</f>
        <v>0</v>
      </c>
      <c r="F27" s="239">
        <v>0</v>
      </c>
      <c r="G27" s="99">
        <f>IFERROR(D27-F27,"")</f>
        <v>0</v>
      </c>
      <c r="H27" s="301"/>
      <c r="I27" s="131">
        <v>0</v>
      </c>
      <c r="J27" s="291" t="str">
        <f>IFERROR(I27/H27*100,"")</f>
        <v/>
      </c>
      <c r="K27" s="240">
        <v>0</v>
      </c>
      <c r="L27" s="24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99" t="str">
        <f t="shared" si="3"/>
        <v/>
      </c>
    </row>
    <row r="28" spans="1:15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65">
        <v>0</v>
      </c>
      <c r="E28" s="240">
        <f>IFERROR(D28/C28*100,0)</f>
        <v>0</v>
      </c>
      <c r="F28" s="239">
        <v>0</v>
      </c>
      <c r="G28" s="99">
        <f>IFERROR(D28-F28,"")</f>
        <v>0</v>
      </c>
      <c r="H28" s="301"/>
      <c r="I28" s="131">
        <v>0</v>
      </c>
      <c r="J28" s="291" t="str">
        <f>IFERROR(I28/H28*100,"")</f>
        <v/>
      </c>
      <c r="K28" s="240">
        <v>0</v>
      </c>
      <c r="L28" s="24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99" t="str">
        <f t="shared" si="3"/>
        <v/>
      </c>
    </row>
    <row r="29" spans="1:15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9" t="e">
        <v>#VALUE!</v>
      </c>
      <c r="G29" s="99" t="str">
        <f>IFERROR(D29-F29,"")</f>
        <v/>
      </c>
      <c r="H29" s="301"/>
      <c r="I29" s="131" t="e">
        <v>#VALUE!</v>
      </c>
      <c r="J29" s="291" t="str">
        <f>IFERROR(I29/H29*100,"")</f>
        <v/>
      </c>
      <c r="K29" s="240" t="e">
        <v>#VALUE!</v>
      </c>
      <c r="L29" s="24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99" t="str">
        <f t="shared" si="3"/>
        <v/>
      </c>
    </row>
    <row r="30" spans="1:15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65">
        <v>0</v>
      </c>
      <c r="E30" s="240">
        <f>IFERROR(D30/C30*100,0)</f>
        <v>0</v>
      </c>
      <c r="F30" s="239">
        <v>0</v>
      </c>
      <c r="G30" s="99">
        <f>IFERROR(D30-F30,"")</f>
        <v>0</v>
      </c>
      <c r="H30" s="301"/>
      <c r="I30" s="131">
        <v>0</v>
      </c>
      <c r="J30" s="291" t="str">
        <f>IFERROR(I30/H30*100,"")</f>
        <v/>
      </c>
      <c r="K30" s="240">
        <v>0</v>
      </c>
      <c r="L30" s="24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99" t="str">
        <f t="shared" si="3"/>
        <v/>
      </c>
    </row>
    <row r="31" spans="1:15" s="1" customFormat="1" ht="15.75" x14ac:dyDescent="0.2">
      <c r="A31" s="101">
        <f t="shared" si="0"/>
        <v>16.740699499999998</v>
      </c>
      <c r="B31" s="205" t="s">
        <v>83</v>
      </c>
      <c r="C31" s="206">
        <v>13.526300000000001</v>
      </c>
      <c r="D31" s="165">
        <v>16.740699499999998</v>
      </c>
      <c r="E31" s="240">
        <f>IFERROR(D31/C31*100,0)</f>
        <v>123.76407073626932</v>
      </c>
      <c r="F31" s="239">
        <v>4.4786429999999999</v>
      </c>
      <c r="G31" s="99">
        <f>IFERROR(D31-F31,"")</f>
        <v>12.262056499999998</v>
      </c>
      <c r="H31" s="301">
        <v>28.5</v>
      </c>
      <c r="I31" s="131">
        <v>37.396007499999996</v>
      </c>
      <c r="J31" s="291">
        <f>IFERROR(I31/H31*100,"")</f>
        <v>131.21406140350877</v>
      </c>
      <c r="K31" s="240">
        <v>14.519154</v>
      </c>
      <c r="L31" s="243">
        <f>IFERROR(I31-K31,"")</f>
        <v>22.876853499999996</v>
      </c>
      <c r="M31" s="131">
        <f>IFERROR(IF(D31&gt;0,I31/D31*10,""),"")</f>
        <v>22.338378094654885</v>
      </c>
      <c r="N31" s="74">
        <f>IFERROR(IF(F31&gt;0,K31/F31*10,""),"")</f>
        <v>32.418645558487249</v>
      </c>
      <c r="O31" s="99">
        <f t="shared" si="3"/>
        <v>-10.080267463832364</v>
      </c>
    </row>
    <row r="32" spans="1:15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65">
        <v>0</v>
      </c>
      <c r="E32" s="240">
        <f>IFERROR(D32/C32*100,0)</f>
        <v>0</v>
      </c>
      <c r="F32" s="239">
        <v>0</v>
      </c>
      <c r="G32" s="99">
        <f>IFERROR(D32-F32,"")</f>
        <v>0</v>
      </c>
      <c r="H32" s="301"/>
      <c r="I32" s="131">
        <v>0</v>
      </c>
      <c r="J32" s="291" t="str">
        <f>IFERROR(I32/H32*100,"")</f>
        <v/>
      </c>
      <c r="K32" s="240">
        <v>0</v>
      </c>
      <c r="L32" s="24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99" t="str">
        <f t="shared" si="3"/>
        <v/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65">
        <v>0</v>
      </c>
      <c r="E33" s="240">
        <f>IFERROR(D33/C33*100,0)</f>
        <v>0</v>
      </c>
      <c r="F33" s="239">
        <v>0</v>
      </c>
      <c r="G33" s="99">
        <f>IFERROR(D33-F33,"")</f>
        <v>0</v>
      </c>
      <c r="H33" s="301"/>
      <c r="I33" s="131">
        <v>0</v>
      </c>
      <c r="J33" s="291" t="str">
        <f>IFERROR(I33/H33*100,"")</f>
        <v/>
      </c>
      <c r="K33" s="240">
        <v>0</v>
      </c>
      <c r="L33" s="24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99" t="str">
        <f t="shared" si="3"/>
        <v/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65">
        <v>0</v>
      </c>
      <c r="E34" s="240">
        <f>IFERROR(D34/C34*100,0)</f>
        <v>0</v>
      </c>
      <c r="F34" s="239">
        <v>0</v>
      </c>
      <c r="G34" s="99">
        <f>IFERROR(D34-F34,"")</f>
        <v>0</v>
      </c>
      <c r="H34" s="301"/>
      <c r="I34" s="131">
        <v>0</v>
      </c>
      <c r="J34" s="291" t="str">
        <f>IFERROR(I34/H34*100,"")</f>
        <v/>
      </c>
      <c r="K34" s="240">
        <v>0</v>
      </c>
      <c r="L34" s="24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99" t="str">
        <f t="shared" si="3"/>
        <v/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0.40200000000000002</v>
      </c>
      <c r="D35" s="165">
        <v>0</v>
      </c>
      <c r="E35" s="240">
        <f>IFERROR(D35/C35*100,0)</f>
        <v>0</v>
      </c>
      <c r="F35" s="239">
        <v>5.9084999999999999E-2</v>
      </c>
      <c r="G35" s="99">
        <f>IFERROR(D35-F35,"")</f>
        <v>-5.9084999999999999E-2</v>
      </c>
      <c r="H35" s="301">
        <v>0.5</v>
      </c>
      <c r="I35" s="131">
        <v>0</v>
      </c>
      <c r="J35" s="291">
        <f>IFERROR(I35/H35*100,"")</f>
        <v>0</v>
      </c>
      <c r="K35" s="240">
        <v>9.1910000000000019E-2</v>
      </c>
      <c r="L35" s="243">
        <f>IFERROR(I35-K35,"")</f>
        <v>-9.1910000000000019E-2</v>
      </c>
      <c r="M35" s="131" t="str">
        <f>IFERROR(IF(D35&gt;0,I35/D35*10,""),"")</f>
        <v/>
      </c>
      <c r="N35" s="74">
        <f>IFERROR(IF(F35&gt;0,K35/F35*10,""),"")</f>
        <v>15.555555555555561</v>
      </c>
      <c r="O35" s="99" t="str">
        <f t="shared" si="3"/>
        <v/>
      </c>
    </row>
    <row r="36" spans="1:17" s="13" customFormat="1" ht="15.75" x14ac:dyDescent="0.25">
      <c r="A36" s="101">
        <f t="shared" si="0"/>
        <v>282.37610300000006</v>
      </c>
      <c r="B36" s="203" t="s">
        <v>59</v>
      </c>
      <c r="C36" s="204">
        <v>231.4893199</v>
      </c>
      <c r="D36" s="226">
        <v>282.37610300000006</v>
      </c>
      <c r="E36" s="78">
        <f>IFERROR(D36/C36*100,0)</f>
        <v>121.98234593370545</v>
      </c>
      <c r="F36" s="130">
        <v>202.61034300000003</v>
      </c>
      <c r="G36" s="25">
        <f>D36-F36</f>
        <v>79.765760000000029</v>
      </c>
      <c r="H36" s="302">
        <v>377.40690000000001</v>
      </c>
      <c r="I36" s="132">
        <v>606.19609150000008</v>
      </c>
      <c r="J36" s="340">
        <f>IFERROR(I36/H36*100,"")</f>
        <v>160.62135893646885</v>
      </c>
      <c r="K36" s="241">
        <v>368.53283999999996</v>
      </c>
      <c r="L36" s="244">
        <f>I36-K36</f>
        <v>237.66325150000011</v>
      </c>
      <c r="M36" s="24">
        <f>IF(D36&gt;0,I36/D36*10,"")</f>
        <v>21.467683881875796</v>
      </c>
      <c r="N36" s="21">
        <f>IF(F36&gt;0,K36/F36*10,"")</f>
        <v>18.189241207690959</v>
      </c>
      <c r="O36" s="140">
        <f t="shared" si="3"/>
        <v>3.2784426741848378</v>
      </c>
      <c r="P36" s="14"/>
      <c r="Q36" s="14"/>
    </row>
    <row r="37" spans="1:17" s="17" customFormat="1" ht="15.75" x14ac:dyDescent="0.2">
      <c r="A37" s="101">
        <f t="shared" si="0"/>
        <v>13.860028</v>
      </c>
      <c r="B37" s="205" t="s">
        <v>84</v>
      </c>
      <c r="C37" s="206">
        <v>11.453099999999999</v>
      </c>
      <c r="D37" s="165">
        <v>13.860028</v>
      </c>
      <c r="E37" s="240">
        <f>IFERROR(D37/C37*100,0)</f>
        <v>121.01551544996552</v>
      </c>
      <c r="F37" s="239">
        <v>3.4072350000000005</v>
      </c>
      <c r="G37" s="99">
        <f>IFERROR(D37-F37,"")</f>
        <v>10.452793</v>
      </c>
      <c r="H37" s="301">
        <v>17.888000000000002</v>
      </c>
      <c r="I37" s="131">
        <v>21.289436500000001</v>
      </c>
      <c r="J37" s="291">
        <f>IFERROR(I37/H37*100,"")</f>
        <v>119.01518615831841</v>
      </c>
      <c r="K37" s="240">
        <v>5.7929560000000002</v>
      </c>
      <c r="L37" s="243">
        <f>IFERROR(I37-K37,"")</f>
        <v>15.496480500000001</v>
      </c>
      <c r="M37" s="131">
        <f>IFERROR(IF(D37&gt;0,I37/D37*10,""),"")</f>
        <v>15.36031276415892</v>
      </c>
      <c r="N37" s="74">
        <f>IFERROR(IF(F37&gt;0,K37/F37*10,""),"")</f>
        <v>17.001926782273603</v>
      </c>
      <c r="O37" s="99">
        <f t="shared" si="3"/>
        <v>-1.6416140181146837</v>
      </c>
      <c r="P37" s="1"/>
      <c r="Q37" s="1"/>
    </row>
    <row r="38" spans="1:17" s="1" customFormat="1" ht="15" hidden="1" customHeight="1" x14ac:dyDescent="0.2">
      <c r="A38" s="101" t="str">
        <f t="shared" si="0"/>
        <v>x</v>
      </c>
      <c r="B38" s="205" t="s">
        <v>85</v>
      </c>
      <c r="C38" s="206">
        <v>1.4999999999999999E-2</v>
      </c>
      <c r="D38" s="165">
        <v>0</v>
      </c>
      <c r="E38" s="240">
        <f>IFERROR(D38/C38*100,0)</f>
        <v>0</v>
      </c>
      <c r="F38" s="239">
        <v>0</v>
      </c>
      <c r="G38" s="99">
        <f>IFERROR(D38-F38,"")</f>
        <v>0</v>
      </c>
      <c r="H38" s="301"/>
      <c r="I38" s="131">
        <v>0</v>
      </c>
      <c r="J38" s="291" t="str">
        <f>IFERROR(I38/H38*100,"")</f>
        <v/>
      </c>
      <c r="K38" s="240">
        <v>0</v>
      </c>
      <c r="L38" s="243">
        <f>IFERROR(I38-K38,"")</f>
        <v>0</v>
      </c>
      <c r="M38" s="131" t="str">
        <f>IFERROR(IF(D38&gt;0,I38/D38*10,""),"")</f>
        <v/>
      </c>
      <c r="N38" s="74" t="str">
        <f>IFERROR(IF(F38&gt;0,K38/F38*10,""),"")</f>
        <v/>
      </c>
      <c r="O38" s="99" t="str">
        <f t="shared" si="3"/>
        <v/>
      </c>
    </row>
    <row r="39" spans="1:17" s="3" customFormat="1" ht="15" customHeight="1" x14ac:dyDescent="0.2">
      <c r="A39" s="101">
        <f t="shared" si="0"/>
        <v>0.73224999999999996</v>
      </c>
      <c r="B39" s="207" t="s">
        <v>63</v>
      </c>
      <c r="C39" s="206">
        <v>0.82157000000000002</v>
      </c>
      <c r="D39" s="165">
        <v>0.73224999999999996</v>
      </c>
      <c r="E39" s="240">
        <f>IFERROR(D39/C39*100,0)</f>
        <v>89.128132721496627</v>
      </c>
      <c r="F39" s="239">
        <v>0.21927100000000002</v>
      </c>
      <c r="G39" s="99">
        <f>IFERROR(D39-F39,"")</f>
        <v>0.51297899999999996</v>
      </c>
      <c r="H39" s="301">
        <v>1.2189000000000001</v>
      </c>
      <c r="I39" s="131">
        <v>1.3180499999999999</v>
      </c>
      <c r="J39" s="291">
        <f>IFERROR(I39/H39*100,"")</f>
        <v>108.13438346049715</v>
      </c>
      <c r="K39" s="240">
        <v>0.35844900000000007</v>
      </c>
      <c r="L39" s="243">
        <f>IFERROR(I39-K39,"")</f>
        <v>0.95960099999999993</v>
      </c>
      <c r="M39" s="131">
        <f>IFERROR(IF(D39&gt;0,I39/D39*10,""),"")</f>
        <v>18</v>
      </c>
      <c r="N39" s="74">
        <f>IFERROR(IF(F39&gt;0,K39/F39*10,""),"")</f>
        <v>16.347305389221557</v>
      </c>
      <c r="O39" s="99">
        <f t="shared" si="3"/>
        <v>1.6526946107784433</v>
      </c>
    </row>
    <row r="40" spans="1:17" s="1" customFormat="1" ht="15.75" x14ac:dyDescent="0.2">
      <c r="A40" s="101">
        <f t="shared" si="0"/>
        <v>255.26235</v>
      </c>
      <c r="B40" s="205" t="s">
        <v>27</v>
      </c>
      <c r="C40" s="206">
        <v>185.3821499</v>
      </c>
      <c r="D40" s="165">
        <v>255.26235</v>
      </c>
      <c r="E40" s="240">
        <f>IFERROR(D40/C40*100,0)</f>
        <v>137.69521506665836</v>
      </c>
      <c r="F40" s="239">
        <v>172.1343</v>
      </c>
      <c r="G40" s="99">
        <f>IFERROR(D40-F40,"")</f>
        <v>83.128050000000002</v>
      </c>
      <c r="H40" s="301">
        <v>319.10000000000002</v>
      </c>
      <c r="I40" s="131">
        <v>567.78665000000001</v>
      </c>
      <c r="J40" s="291">
        <f>IFERROR(I40/H40*100,"")</f>
        <v>177.93376684424945</v>
      </c>
      <c r="K40" s="240">
        <v>325.09879999999998</v>
      </c>
      <c r="L40" s="243">
        <f>IFERROR(I40-K40,"")</f>
        <v>242.68785000000003</v>
      </c>
      <c r="M40" s="131">
        <f>IFERROR(IF(D40&gt;0,I40/D40*10,""),"")</f>
        <v>22.243258749282848</v>
      </c>
      <c r="N40" s="74">
        <f>IFERROR(IF(F40&gt;0,K40/F40*10,""),"")</f>
        <v>18.886346300533944</v>
      </c>
      <c r="O40" s="99">
        <f t="shared" si="3"/>
        <v>3.3569124487489042</v>
      </c>
    </row>
    <row r="41" spans="1:17" s="1" customFormat="1" ht="15" hidden="1" customHeight="1" x14ac:dyDescent="0.2">
      <c r="A41" s="101" t="str">
        <f t="shared" si="0"/>
        <v>x</v>
      </c>
      <c r="B41" s="205" t="s">
        <v>28</v>
      </c>
      <c r="C41" s="206">
        <v>0.28599999999999998</v>
      </c>
      <c r="D41" s="165">
        <v>0</v>
      </c>
      <c r="E41" s="240">
        <f>IFERROR(D41/C41*100,0)</f>
        <v>0</v>
      </c>
      <c r="F41" s="239">
        <v>0</v>
      </c>
      <c r="G41" s="99">
        <f>IFERROR(D41-F41,"")</f>
        <v>0</v>
      </c>
      <c r="H41" s="301"/>
      <c r="I41" s="131">
        <v>0</v>
      </c>
      <c r="J41" s="291" t="str">
        <f>IFERROR(I41/H41*100,"")</f>
        <v/>
      </c>
      <c r="K41" s="240">
        <v>0</v>
      </c>
      <c r="L41" s="243">
        <f>IFERROR(I41-K41,"")</f>
        <v>0</v>
      </c>
      <c r="M41" s="131" t="str">
        <f>IFERROR(IF(D41&gt;0,I41/D41*10,""),"")</f>
        <v/>
      </c>
      <c r="N41" s="74" t="str">
        <f>IFERROR(IF(F41&gt;0,K41/F41*10,""),"")</f>
        <v/>
      </c>
      <c r="O41" s="99" t="str">
        <f t="shared" si="3"/>
        <v/>
      </c>
    </row>
    <row r="42" spans="1:17" s="1" customFormat="1" ht="15.75" x14ac:dyDescent="0.2">
      <c r="A42" s="101">
        <f t="shared" si="0"/>
        <v>12.521475000000001</v>
      </c>
      <c r="B42" s="205" t="s">
        <v>29</v>
      </c>
      <c r="C42" s="206">
        <v>22.515999999999998</v>
      </c>
      <c r="D42" s="165">
        <v>12.521475000000001</v>
      </c>
      <c r="E42" s="240">
        <f>IFERROR(D42/C42*100,0)</f>
        <v>55.611454077100731</v>
      </c>
      <c r="F42" s="239">
        <v>18.500170000000001</v>
      </c>
      <c r="G42" s="99">
        <f>IFERROR(D42-F42,"")</f>
        <v>-5.9786950000000001</v>
      </c>
      <c r="H42" s="301">
        <v>33.200000000000003</v>
      </c>
      <c r="I42" s="131">
        <v>15.801955</v>
      </c>
      <c r="J42" s="291">
        <f>IFERROR(I42/H42*100,"")</f>
        <v>47.596249999999998</v>
      </c>
      <c r="K42" s="240">
        <v>28.058810000000001</v>
      </c>
      <c r="L42" s="243">
        <f>IFERROR(I42-K42,"")</f>
        <v>-12.256855000000002</v>
      </c>
      <c r="M42" s="131">
        <f>IFERROR(IF(D42&gt;0,I42/D42*10,""),"")</f>
        <v>12.619883040935671</v>
      </c>
      <c r="N42" s="74">
        <f>IFERROR(IF(F42&gt;0,K42/F42*10,""),"")</f>
        <v>15.166784953867991</v>
      </c>
      <c r="O42" s="99">
        <f t="shared" si="3"/>
        <v>-2.54690191293232</v>
      </c>
    </row>
    <row r="43" spans="1:17" s="1" customFormat="1" ht="15.75" hidden="1" x14ac:dyDescent="0.2">
      <c r="A43" s="101" t="str">
        <f t="shared" si="0"/>
        <v>x</v>
      </c>
      <c r="B43" s="205" t="s">
        <v>30</v>
      </c>
      <c r="C43" s="206">
        <v>11.015499999999999</v>
      </c>
      <c r="D43" s="165">
        <v>0</v>
      </c>
      <c r="E43" s="240">
        <f>IFERROR(D43/C43*100,0)</f>
        <v>0</v>
      </c>
      <c r="F43" s="239">
        <v>8.3493670000000009</v>
      </c>
      <c r="G43" s="99">
        <f>IFERROR(D43-F43,"")</f>
        <v>-8.3493670000000009</v>
      </c>
      <c r="H43" s="301">
        <v>6</v>
      </c>
      <c r="I43" s="131">
        <v>0</v>
      </c>
      <c r="J43" s="291">
        <f>IFERROR(I43/H43*100,"")</f>
        <v>0</v>
      </c>
      <c r="K43" s="240">
        <v>9.2238249999999997</v>
      </c>
      <c r="L43" s="243">
        <f>IFERROR(I43-K43,"")</f>
        <v>-9.2238249999999997</v>
      </c>
      <c r="M43" s="131" t="str">
        <f>IFERROR(IF(D43&gt;0,I43/D43*10,""),"")</f>
        <v/>
      </c>
      <c r="N43" s="74">
        <f>IFERROR(IF(F43&gt;0,K43/F43*10,""),"")</f>
        <v>11.047334486554487</v>
      </c>
      <c r="O43" s="99" t="str">
        <f t="shared" si="3"/>
        <v/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65">
        <v>0</v>
      </c>
      <c r="E44" s="240">
        <f>IFERROR(D44/C44*100,0)</f>
        <v>0</v>
      </c>
      <c r="F44" s="239">
        <v>0</v>
      </c>
      <c r="G44" s="99">
        <f>IFERROR(D44-F44,"")</f>
        <v>0</v>
      </c>
      <c r="H44" s="301"/>
      <c r="I44" s="131">
        <v>0</v>
      </c>
      <c r="J44" s="291" t="str">
        <f>IFERROR(I44/H44*100,"")</f>
        <v/>
      </c>
      <c r="K44" s="240">
        <v>0</v>
      </c>
      <c r="L44" s="24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99" t="str">
        <f t="shared" si="3"/>
        <v/>
      </c>
    </row>
    <row r="45" spans="1:17" s="13" customFormat="1" ht="15.75" x14ac:dyDescent="0.25">
      <c r="A45" s="101">
        <f t="shared" si="0"/>
        <v>13.159997000000001</v>
      </c>
      <c r="B45" s="203" t="s">
        <v>62</v>
      </c>
      <c r="C45" s="204">
        <v>36.07658</v>
      </c>
      <c r="D45" s="130">
        <v>13.159997000000001</v>
      </c>
      <c r="E45" s="78">
        <f>IFERROR(D45/C45*100,0)</f>
        <v>36.477950515265029</v>
      </c>
      <c r="F45" s="130">
        <v>4.5600490000000002</v>
      </c>
      <c r="G45" s="138">
        <f>D45-F45</f>
        <v>8.5999480000000013</v>
      </c>
      <c r="H45" s="318">
        <v>56.924999999999997</v>
      </c>
      <c r="I45" s="132">
        <v>24.452756499999996</v>
      </c>
      <c r="J45" s="343">
        <f>IFERROR(I45/H45*100,"")</f>
        <v>42.956093983311369</v>
      </c>
      <c r="K45" s="241">
        <v>9.5757090000000016</v>
      </c>
      <c r="L45" s="244">
        <f>I45-K45</f>
        <v>14.877047499999994</v>
      </c>
      <c r="M45" s="24">
        <f>IF(D45&gt;0,I45/D45*10,"")</f>
        <v>18.581126196305359</v>
      </c>
      <c r="N45" s="21">
        <f>IF(F45&gt;0,K45/F45*10,"")</f>
        <v>20.99913619349266</v>
      </c>
      <c r="O45" s="140">
        <f t="shared" si="3"/>
        <v>-2.4180099971873013</v>
      </c>
    </row>
    <row r="46" spans="1:17" s="1" customFormat="1" ht="15" hidden="1" customHeight="1" x14ac:dyDescent="0.2">
      <c r="A46" s="101" t="str">
        <f t="shared" si="0"/>
        <v>x</v>
      </c>
      <c r="B46" s="205" t="s">
        <v>86</v>
      </c>
      <c r="C46" s="206">
        <v>9.4E-2</v>
      </c>
      <c r="D46" s="165">
        <v>0</v>
      </c>
      <c r="E46" s="240">
        <f>IFERROR(D46/C46*100,0)</f>
        <v>0</v>
      </c>
      <c r="F46" s="239">
        <v>0</v>
      </c>
      <c r="G46" s="99">
        <f>IFERROR(D46-F46,"")</f>
        <v>0</v>
      </c>
      <c r="H46" s="301"/>
      <c r="I46" s="131">
        <v>0</v>
      </c>
      <c r="J46" s="291" t="str">
        <f>IFERROR(I46/H46*100,"")</f>
        <v/>
      </c>
      <c r="K46" s="240">
        <v>0</v>
      </c>
      <c r="L46" s="243">
        <f>IFERROR(I46-K46,"")</f>
        <v>0</v>
      </c>
      <c r="M46" s="131" t="str">
        <f>IFERROR(IF(D46&gt;0,I46/D46*10,""),"")</f>
        <v/>
      </c>
      <c r="N46" s="74" t="str">
        <f>IFERROR(IF(F46&gt;0,K46/F46*10,""),"")</f>
        <v/>
      </c>
      <c r="O46" s="99" t="str">
        <f t="shared" si="3"/>
        <v/>
      </c>
    </row>
    <row r="47" spans="1:17" s="1" customFormat="1" ht="15" customHeight="1" x14ac:dyDescent="0.2">
      <c r="A47" s="101">
        <f t="shared" si="0"/>
        <v>0.62973500000000004</v>
      </c>
      <c r="B47" s="205" t="s">
        <v>87</v>
      </c>
      <c r="C47" s="206">
        <v>1.8560000000000001</v>
      </c>
      <c r="D47" s="165">
        <v>0.62973500000000004</v>
      </c>
      <c r="E47" s="240">
        <f>IFERROR(D47/C47*100,0)</f>
        <v>33.9296875</v>
      </c>
      <c r="F47" s="239">
        <v>0</v>
      </c>
      <c r="G47" s="99">
        <f>IFERROR(D47-F47,"")</f>
        <v>0.62973500000000004</v>
      </c>
      <c r="H47" s="301">
        <v>1.3</v>
      </c>
      <c r="I47" s="131">
        <v>0.65902499999999997</v>
      </c>
      <c r="J47" s="291">
        <f>IFERROR(I47/H47*100,"")</f>
        <v>50.694230769230764</v>
      </c>
      <c r="K47" s="240">
        <v>0</v>
      </c>
      <c r="L47" s="243">
        <f>IFERROR(I47-K47,"")</f>
        <v>0.65902499999999997</v>
      </c>
      <c r="M47" s="131">
        <f>IFERROR(IF(D47&gt;0,I47/D47*10,""),"")</f>
        <v>10.465116279069766</v>
      </c>
      <c r="N47" s="74" t="str">
        <f>IFERROR(IF(F47&gt;0,K47/F47*10,""),"")</f>
        <v/>
      </c>
      <c r="O47" s="99" t="str">
        <f t="shared" si="3"/>
        <v/>
      </c>
    </row>
    <row r="48" spans="1:17" s="1" customFormat="1" ht="15.75" x14ac:dyDescent="0.2">
      <c r="A48" s="101">
        <f t="shared" si="0"/>
        <v>7.3224999999999998</v>
      </c>
      <c r="B48" s="205" t="s">
        <v>88</v>
      </c>
      <c r="C48" s="206">
        <v>7.2778700000000001</v>
      </c>
      <c r="D48" s="165">
        <v>7.3224999999999998</v>
      </c>
      <c r="E48" s="240">
        <f>IFERROR(D48/C48*100,0)</f>
        <v>100.61322887053493</v>
      </c>
      <c r="F48" s="239">
        <v>3.8011350000000004</v>
      </c>
      <c r="G48" s="99">
        <f>IFERROR(D48-F48,"")</f>
        <v>3.5213649999999994</v>
      </c>
      <c r="H48" s="301">
        <v>8.5</v>
      </c>
      <c r="I48" s="131">
        <v>18.016279000000001</v>
      </c>
      <c r="J48" s="291">
        <f>IFERROR(I48/H48*100,"")</f>
        <v>211.95622352941177</v>
      </c>
      <c r="K48" s="240">
        <v>8.2981600000000011</v>
      </c>
      <c r="L48" s="243">
        <f>IFERROR(I48-K48,"")</f>
        <v>9.7181189999999997</v>
      </c>
      <c r="M48" s="131">
        <f>IFERROR(IF(D48&gt;0,I48/D48*10,""),"")</f>
        <v>24.604000000000003</v>
      </c>
      <c r="N48" s="74">
        <f>IFERROR(IF(F48&gt;0,K48/F48*10,""),"")</f>
        <v>21.830742659758204</v>
      </c>
      <c r="O48" s="99">
        <f t="shared" si="3"/>
        <v>2.7732573402417984</v>
      </c>
    </row>
    <row r="49" spans="1:17" s="1" customFormat="1" ht="15.75" hidden="1" x14ac:dyDescent="0.2">
      <c r="A49" s="101" t="str">
        <f t="shared" si="0"/>
        <v>x</v>
      </c>
      <c r="B49" s="205" t="s">
        <v>89</v>
      </c>
      <c r="C49" s="206">
        <v>0.13100000000000001</v>
      </c>
      <c r="D49" s="165">
        <v>0</v>
      </c>
      <c r="E49" s="240">
        <f>IFERROR(D49/C49*100,0)</f>
        <v>0</v>
      </c>
      <c r="F49" s="239">
        <v>0</v>
      </c>
      <c r="G49" s="99">
        <f>IFERROR(D49-F49,"")</f>
        <v>0</v>
      </c>
      <c r="H49" s="301">
        <v>2.5000000000000001E-2</v>
      </c>
      <c r="I49" s="131">
        <v>0</v>
      </c>
      <c r="J49" s="291">
        <f>IFERROR(I49/H49*100,"")</f>
        <v>0</v>
      </c>
      <c r="K49" s="240">
        <v>0</v>
      </c>
      <c r="L49" s="243">
        <f>IFERROR(I49-K49,"")</f>
        <v>0</v>
      </c>
      <c r="M49" s="131" t="str">
        <f>IFERROR(IF(D49&gt;0,I49/D49*10,""),"")</f>
        <v/>
      </c>
      <c r="N49" s="74" t="str">
        <f>IFERROR(IF(F49&gt;0,K49/F49*10,""),"")</f>
        <v/>
      </c>
      <c r="O49" s="99" t="str">
        <f t="shared" si="3"/>
        <v/>
      </c>
    </row>
    <row r="50" spans="1:17" s="1" customFormat="1" ht="15.75" x14ac:dyDescent="0.2">
      <c r="A50" s="101">
        <f t="shared" si="0"/>
        <v>5.2077619999999998</v>
      </c>
      <c r="B50" s="205" t="s">
        <v>101</v>
      </c>
      <c r="C50" s="206">
        <v>11.242459999999999</v>
      </c>
      <c r="D50" s="165">
        <v>5.2077619999999998</v>
      </c>
      <c r="E50" s="240">
        <f>IFERROR(D50/C50*100,0)</f>
        <v>46.322263988486505</v>
      </c>
      <c r="F50" s="239">
        <v>0.36501400000000006</v>
      </c>
      <c r="G50" s="99">
        <f>IFERROR(D50-F50,"")</f>
        <v>4.8427479999999994</v>
      </c>
      <c r="H50" s="301">
        <v>22.4</v>
      </c>
      <c r="I50" s="131">
        <v>5.7774524999999999</v>
      </c>
      <c r="J50" s="291">
        <f>IFERROR(I50/H50*100,"")</f>
        <v>25.792198660714288</v>
      </c>
      <c r="K50" s="240">
        <v>1.001819</v>
      </c>
      <c r="L50" s="243">
        <f>IFERROR(I50-K50,"")</f>
        <v>4.7756334999999996</v>
      </c>
      <c r="M50" s="131">
        <f>IFERROR(IF(D50&gt;0,I50/D50*10,""),"")</f>
        <v>11.09392575928009</v>
      </c>
      <c r="N50" s="74">
        <f>IFERROR(IF(F50&gt;0,K50/F50*10,""),"")</f>
        <v>27.446043165467621</v>
      </c>
      <c r="O50" s="99">
        <f t="shared" si="3"/>
        <v>-16.352117406187531</v>
      </c>
    </row>
    <row r="51" spans="1:17" s="1" customFormat="1" ht="15" hidden="1" customHeight="1" x14ac:dyDescent="0.2">
      <c r="A51" s="101" t="str">
        <f t="shared" si="0"/>
        <v>x</v>
      </c>
      <c r="B51" s="205" t="s">
        <v>90</v>
      </c>
      <c r="C51" s="206"/>
      <c r="D51" s="165">
        <v>0</v>
      </c>
      <c r="E51" s="240">
        <f>IFERROR(D51/C51*100,0)</f>
        <v>0</v>
      </c>
      <c r="F51" s="239">
        <v>0.39390000000000003</v>
      </c>
      <c r="G51" s="99">
        <f>IFERROR(D51-F51,"")</f>
        <v>-0.39390000000000003</v>
      </c>
      <c r="H51" s="301"/>
      <c r="I51" s="131">
        <v>0</v>
      </c>
      <c r="J51" s="291" t="str">
        <f>IFERROR(I51/H51*100,"")</f>
        <v/>
      </c>
      <c r="K51" s="240">
        <v>0.27572999999999998</v>
      </c>
      <c r="L51" s="243">
        <f>IFERROR(I51-K51,"")</f>
        <v>-0.27572999999999998</v>
      </c>
      <c r="M51" s="131" t="str">
        <f>IFERROR(IF(D51&gt;0,I51/D51*10,""),"")</f>
        <v/>
      </c>
      <c r="N51" s="74">
        <f>IFERROR(IF(F51&gt;0,K51/F51*10,""),"")</f>
        <v>6.9999999999999982</v>
      </c>
      <c r="O51" s="99" t="str">
        <f t="shared" si="3"/>
        <v/>
      </c>
    </row>
    <row r="52" spans="1:17" s="1" customFormat="1" ht="15.75" hidden="1" x14ac:dyDescent="0.2">
      <c r="A52" s="101" t="str">
        <f t="shared" si="0"/>
        <v>x</v>
      </c>
      <c r="B52" s="205" t="s">
        <v>102</v>
      </c>
      <c r="C52" s="206">
        <v>15.475250000000001</v>
      </c>
      <c r="D52" s="165">
        <v>0</v>
      </c>
      <c r="E52" s="240">
        <f>IFERROR(D52/C52*100,0)</f>
        <v>0</v>
      </c>
      <c r="F52" s="239">
        <v>0</v>
      </c>
      <c r="G52" s="99">
        <f>IFERROR(D52-F52,"")</f>
        <v>0</v>
      </c>
      <c r="H52" s="301">
        <v>24.7</v>
      </c>
      <c r="I52" s="131">
        <v>0</v>
      </c>
      <c r="J52" s="291">
        <f>IFERROR(I52/H52*100,"")</f>
        <v>0</v>
      </c>
      <c r="K52" s="240">
        <v>0</v>
      </c>
      <c r="L52" s="243">
        <f>IFERROR(I52-K52,"")</f>
        <v>0</v>
      </c>
      <c r="M52" s="131" t="str">
        <f>IFERROR(IF(D52&gt;0,I52/D52*10,""),"")</f>
        <v/>
      </c>
      <c r="N52" s="74" t="str">
        <f>IFERROR(IF(F52&gt;0,K52/F52*10,""),"")</f>
        <v/>
      </c>
      <c r="O52" s="99" t="str">
        <f t="shared" si="3"/>
        <v/>
      </c>
    </row>
    <row r="53" spans="1:17" s="13" customFormat="1" ht="15.75" x14ac:dyDescent="0.25">
      <c r="A53" s="101">
        <f t="shared" si="0"/>
        <v>181.19819149999998</v>
      </c>
      <c r="B53" s="208" t="s">
        <v>31</v>
      </c>
      <c r="C53" s="209">
        <v>263.15537</v>
      </c>
      <c r="D53" s="130">
        <v>181.19819149999998</v>
      </c>
      <c r="E53" s="241">
        <f>IFERROR(D53/C53*100,0)</f>
        <v>68.855973374208546</v>
      </c>
      <c r="F53" s="24">
        <v>212.29765700000004</v>
      </c>
      <c r="G53" s="140">
        <f>D53-F53</f>
        <v>-31.099465500000065</v>
      </c>
      <c r="H53" s="237">
        <v>277.96199999999999</v>
      </c>
      <c r="I53" s="132">
        <v>289.07911949999999</v>
      </c>
      <c r="J53" s="241">
        <f>IFERROR(I53/H53*100,"")</f>
        <v>103.99951054460681</v>
      </c>
      <c r="K53" s="241">
        <v>360.19922900000006</v>
      </c>
      <c r="L53" s="245">
        <f>IFERROR(I53-K53,"")</f>
        <v>-71.120109500000069</v>
      </c>
      <c r="M53" s="130">
        <f>IFERROR(IF(D53&gt;0,I53/D53*10,""),"")</f>
        <v>15.953753020763457</v>
      </c>
      <c r="N53" s="21">
        <f>IF(F53&gt;0,K53/F53*10,"")</f>
        <v>16.966707691927095</v>
      </c>
      <c r="O53" s="140">
        <f t="shared" si="3"/>
        <v>-1.0129546711636372</v>
      </c>
    </row>
    <row r="54" spans="1:17" s="17" customFormat="1" ht="15" customHeight="1" x14ac:dyDescent="0.2">
      <c r="A54" s="101">
        <f t="shared" si="0"/>
        <v>9.9585999999999988</v>
      </c>
      <c r="B54" s="210" t="s">
        <v>91</v>
      </c>
      <c r="C54" s="206">
        <v>8.7520000000000007</v>
      </c>
      <c r="D54" s="165">
        <v>9.9585999999999988</v>
      </c>
      <c r="E54" s="240">
        <f>IFERROR(D54/C54*100,0)</f>
        <v>113.78656307129798</v>
      </c>
      <c r="F54" s="239">
        <v>4.4458180000000009</v>
      </c>
      <c r="G54" s="99">
        <f>IFERROR(D54-F54,"")</f>
        <v>5.5127819999999979</v>
      </c>
      <c r="H54" s="301">
        <v>6.8</v>
      </c>
      <c r="I54" s="131">
        <v>10.9910725</v>
      </c>
      <c r="J54" s="291">
        <f>IFERROR(I54/H54*100,"")</f>
        <v>161.63341911764707</v>
      </c>
      <c r="K54" s="240">
        <v>4.3302740000000002</v>
      </c>
      <c r="L54" s="243">
        <f>IFERROR(I54-K54,"")</f>
        <v>6.6607984999999994</v>
      </c>
      <c r="M54" s="131">
        <f>IFERROR(IF(D54&gt;0,I54/D54*10,""),"")</f>
        <v>11.036764705882353</v>
      </c>
      <c r="N54" s="74">
        <f>IFERROR(IF(F54&gt;0,K54/F54*10,""),"")</f>
        <v>9.7401063201417575</v>
      </c>
      <c r="O54" s="99">
        <f t="shared" si="3"/>
        <v>1.2966583857405958</v>
      </c>
      <c r="P54" s="1"/>
      <c r="Q54" s="1"/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65">
        <v>0</v>
      </c>
      <c r="E55" s="240">
        <f>IFERROR(D55/C55*100,0)</f>
        <v>0</v>
      </c>
      <c r="F55" s="239">
        <v>0</v>
      </c>
      <c r="G55" s="99">
        <f>IFERROR(D55-F55,"")</f>
        <v>0</v>
      </c>
      <c r="H55" s="301"/>
      <c r="I55" s="131">
        <v>0</v>
      </c>
      <c r="J55" s="291" t="str">
        <f>IFERROR(I55/H55*100,"")</f>
        <v/>
      </c>
      <c r="K55" s="240">
        <v>0</v>
      </c>
      <c r="L55" s="24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99" t="str">
        <f t="shared" si="3"/>
        <v/>
      </c>
    </row>
    <row r="56" spans="1:17" s="1" customFormat="1" ht="15.75" x14ac:dyDescent="0.2">
      <c r="A56" s="101">
        <f t="shared" si="0"/>
        <v>40.242995499999999</v>
      </c>
      <c r="B56" s="210" t="s">
        <v>93</v>
      </c>
      <c r="C56" s="206">
        <v>36.538699999999999</v>
      </c>
      <c r="D56" s="165">
        <v>40.242995499999999</v>
      </c>
      <c r="E56" s="240">
        <f>IFERROR(D56/C56*100,0)</f>
        <v>110.13800573090997</v>
      </c>
      <c r="F56" s="239">
        <v>33.165067000000001</v>
      </c>
      <c r="G56" s="99">
        <f>IFERROR(D56-F56,"")</f>
        <v>7.0779284999999987</v>
      </c>
      <c r="H56" s="301">
        <v>46</v>
      </c>
      <c r="I56" s="131">
        <v>70.682628000000008</v>
      </c>
      <c r="J56" s="291">
        <f>IFERROR(I56/H56*100,"")</f>
        <v>153.65788695652176</v>
      </c>
      <c r="K56" s="240">
        <v>49.3688</v>
      </c>
      <c r="L56" s="243">
        <f>IFERROR(I56-K56,"")</f>
        <v>21.313828000000008</v>
      </c>
      <c r="M56" s="131">
        <f>IFERROR(IF(D56&gt;0,I56/D56*10,""),"")</f>
        <v>17.563957931511339</v>
      </c>
      <c r="N56" s="74">
        <f>IFERROR(IF(F56&gt;0,K56/F56*10,""),"")</f>
        <v>14.885783285165683</v>
      </c>
      <c r="O56" s="99">
        <f t="shared" si="3"/>
        <v>2.6781746463456564</v>
      </c>
    </row>
    <row r="57" spans="1:17" s="1" customFormat="1" ht="15.75" x14ac:dyDescent="0.2">
      <c r="A57" s="101">
        <f t="shared" si="0"/>
        <v>11.130199999999999</v>
      </c>
      <c r="B57" s="210" t="s">
        <v>94</v>
      </c>
      <c r="C57" s="206">
        <v>13.264620000000001</v>
      </c>
      <c r="D57" s="165">
        <v>11.130199999999999</v>
      </c>
      <c r="E57" s="240">
        <f>IFERROR(D57/C57*100,0)</f>
        <v>83.908924643148453</v>
      </c>
      <c r="F57" s="239">
        <v>6.1789780000000007</v>
      </c>
      <c r="G57" s="99">
        <f>IFERROR(D57-F57,"")</f>
        <v>4.9512219999999978</v>
      </c>
      <c r="H57" s="301">
        <v>10.3</v>
      </c>
      <c r="I57" s="131">
        <v>17.574000000000002</v>
      </c>
      <c r="J57" s="291">
        <f>IFERROR(I57/H57*100,"")</f>
        <v>170.62135922330097</v>
      </c>
      <c r="K57" s="240">
        <v>9.3813849999999999</v>
      </c>
      <c r="L57" s="243">
        <f>IFERROR(I57-K57,"")</f>
        <v>8.1926150000000018</v>
      </c>
      <c r="M57" s="131">
        <f>IFERROR(IF(D57&gt;0,I57/D57*10,""),"")</f>
        <v>15.789473684210529</v>
      </c>
      <c r="N57" s="74">
        <f>IFERROR(IF(F57&gt;0,K57/F57*10,""),"")</f>
        <v>15.182745431364213</v>
      </c>
      <c r="O57" s="99">
        <f t="shared" si="3"/>
        <v>0.60672825284631671</v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6.3E-2</v>
      </c>
      <c r="D58" s="165">
        <v>0</v>
      </c>
      <c r="E58" s="240">
        <f>IFERROR(D58/C58*100,0)</f>
        <v>0</v>
      </c>
      <c r="F58" s="239">
        <v>0</v>
      </c>
      <c r="G58" s="99">
        <f>IFERROR(D58-F58,"")</f>
        <v>0</v>
      </c>
      <c r="H58" s="301"/>
      <c r="I58" s="131">
        <v>0</v>
      </c>
      <c r="J58" s="291" t="str">
        <f>IFERROR(I58/H58*100,"")</f>
        <v/>
      </c>
      <c r="K58" s="240">
        <v>0</v>
      </c>
      <c r="L58" s="24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99" t="str">
        <f t="shared" si="3"/>
        <v/>
      </c>
    </row>
    <row r="59" spans="1:17" s="1" customFormat="1" ht="15.75" x14ac:dyDescent="0.2">
      <c r="A59" s="101">
        <f t="shared" si="0"/>
        <v>0.54040050000000006</v>
      </c>
      <c r="B59" s="210" t="s">
        <v>32</v>
      </c>
      <c r="C59" s="206">
        <v>1.5740799999999999</v>
      </c>
      <c r="D59" s="165">
        <v>0.54040050000000006</v>
      </c>
      <c r="E59" s="240">
        <f>IFERROR(D59/C59*100,0)</f>
        <v>34.331196635495026</v>
      </c>
      <c r="F59" s="239">
        <v>0.31905900000000004</v>
      </c>
      <c r="G59" s="99">
        <f>IFERROR(D59-F59,"")</f>
        <v>0.22134150000000002</v>
      </c>
      <c r="H59" s="301">
        <v>1</v>
      </c>
      <c r="I59" s="131">
        <v>1.0134339999999999</v>
      </c>
      <c r="J59" s="291">
        <f>IFERROR(I59/H59*100,"")</f>
        <v>101.34339999999999</v>
      </c>
      <c r="K59" s="240">
        <v>0.55014700000000005</v>
      </c>
      <c r="L59" s="243">
        <f>IFERROR(I59-K59,"")</f>
        <v>0.46328699999999989</v>
      </c>
      <c r="M59" s="131">
        <f>IFERROR(IF(D59&gt;0,I59/D59*10,""),"")</f>
        <v>18.753387533875337</v>
      </c>
      <c r="N59" s="74">
        <f>IFERROR(IF(F59&gt;0,K59/F59*10,""),"")</f>
        <v>17.242798353909464</v>
      </c>
      <c r="O59" s="99">
        <f t="shared" si="3"/>
        <v>1.5105891799658728</v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65">
        <v>0</v>
      </c>
      <c r="E60" s="240">
        <f>IFERROR(D60/C60*100,0)</f>
        <v>0</v>
      </c>
      <c r="F60" s="239">
        <v>0</v>
      </c>
      <c r="G60" s="99">
        <f>IFERROR(D60-F60,"")</f>
        <v>0</v>
      </c>
      <c r="H60" s="301"/>
      <c r="I60" s="131">
        <v>0</v>
      </c>
      <c r="J60" s="291" t="str">
        <f>IFERROR(I60/H60*100,"")</f>
        <v/>
      </c>
      <c r="K60" s="240">
        <v>0</v>
      </c>
      <c r="L60" s="24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99" t="str">
        <f t="shared" si="3"/>
        <v/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/>
      <c r="D61" s="165">
        <v>0</v>
      </c>
      <c r="E61" s="240">
        <f>IFERROR(D61/C61*100,0)</f>
        <v>0</v>
      </c>
      <c r="F61" s="239">
        <v>0</v>
      </c>
      <c r="G61" s="99">
        <f>IFERROR(D61-F61,"")</f>
        <v>0</v>
      </c>
      <c r="H61" s="301">
        <v>0</v>
      </c>
      <c r="I61" s="131">
        <v>0</v>
      </c>
      <c r="J61" s="291" t="str">
        <f>IFERROR(I61/H61*100,"")</f>
        <v/>
      </c>
      <c r="K61" s="240">
        <v>0</v>
      </c>
      <c r="L61" s="24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99" t="str">
        <f t="shared" si="3"/>
        <v/>
      </c>
    </row>
    <row r="62" spans="1:17" s="1" customFormat="1" ht="15.75" x14ac:dyDescent="0.2">
      <c r="A62" s="101">
        <f t="shared" si="0"/>
        <v>1.4644999999999999</v>
      </c>
      <c r="B62" s="210" t="s">
        <v>95</v>
      </c>
      <c r="C62" s="206">
        <v>1.5489999999999999</v>
      </c>
      <c r="D62" s="165">
        <v>1.4644999999999999</v>
      </c>
      <c r="E62" s="240">
        <f>IFERROR(D62/C62*100,0)</f>
        <v>94.544867656552611</v>
      </c>
      <c r="F62" s="239">
        <v>0.29673800000000006</v>
      </c>
      <c r="G62" s="99">
        <f>IFERROR(D62-F62,"")</f>
        <v>1.1677619999999997</v>
      </c>
      <c r="H62" s="301">
        <v>1.1000000000000001</v>
      </c>
      <c r="I62" s="131">
        <v>1.6109500000000003</v>
      </c>
      <c r="J62" s="291">
        <f>IFERROR(I62/H62*100,"")</f>
        <v>146.45000000000002</v>
      </c>
      <c r="K62" s="240">
        <v>0.34138000000000002</v>
      </c>
      <c r="L62" s="243">
        <f>IFERROR(I62-K62,"")</f>
        <v>1.2695700000000003</v>
      </c>
      <c r="M62" s="131">
        <f>IFERROR(IF(D62&gt;0,I62/D62*10,""),"")</f>
        <v>11.000000000000004</v>
      </c>
      <c r="N62" s="74">
        <f>IFERROR(IF(F62&gt;0,K62/F62*10,""),"")</f>
        <v>11.504424778761059</v>
      </c>
      <c r="O62" s="99">
        <f t="shared" si="3"/>
        <v>-0.50442477876105585</v>
      </c>
    </row>
    <row r="63" spans="1:17" s="1" customFormat="1" ht="15.75" x14ac:dyDescent="0.2">
      <c r="A63" s="101">
        <f t="shared" si="0"/>
        <v>2.4310699999999996</v>
      </c>
      <c r="B63" s="210" t="s">
        <v>34</v>
      </c>
      <c r="C63" s="206">
        <v>3.0230000000000001</v>
      </c>
      <c r="D63" s="165">
        <v>2.4310699999999996</v>
      </c>
      <c r="E63" s="240">
        <f>IFERROR(D63/C63*100,0)</f>
        <v>80.41912007939132</v>
      </c>
      <c r="F63" s="239">
        <v>3.4400600000000003</v>
      </c>
      <c r="G63" s="99">
        <f>IFERROR(D63-F63,"")</f>
        <v>-1.0089900000000007</v>
      </c>
      <c r="H63" s="301">
        <v>2.1</v>
      </c>
      <c r="I63" s="131">
        <v>1.5421184999999997</v>
      </c>
      <c r="J63" s="291">
        <f>IFERROR(I63/H63*100,"")</f>
        <v>73.434214285714276</v>
      </c>
      <c r="K63" s="240">
        <v>4.88436</v>
      </c>
      <c r="L63" s="243">
        <f>IFERROR(I63-K63,"")</f>
        <v>-3.3422415000000001</v>
      </c>
      <c r="M63" s="131">
        <f>IFERROR(IF(D63&gt;0,I63/D63*10,""),"")</f>
        <v>6.3433734939759034</v>
      </c>
      <c r="N63" s="74">
        <f>IFERROR(IF(F63&gt;0,K63/F63*10,""),"")</f>
        <v>14.198473282442748</v>
      </c>
      <c r="O63" s="99">
        <f t="shared" si="3"/>
        <v>-7.8550997884668448</v>
      </c>
    </row>
    <row r="64" spans="1:17" s="1" customFormat="1" ht="15.75" x14ac:dyDescent="0.2">
      <c r="A64" s="101">
        <f t="shared" si="0"/>
        <v>57.554849999999995</v>
      </c>
      <c r="B64" s="210" t="s">
        <v>35</v>
      </c>
      <c r="C64" s="206">
        <v>94.09272</v>
      </c>
      <c r="D64" s="165">
        <v>57.554849999999995</v>
      </c>
      <c r="E64" s="240">
        <f>IFERROR(D64/C64*100,0)</f>
        <v>61.168228530326253</v>
      </c>
      <c r="F64" s="239">
        <v>67.488200000000006</v>
      </c>
      <c r="G64" s="99">
        <f>IFERROR(D64-F64,"")</f>
        <v>-9.9333500000000114</v>
      </c>
      <c r="H64" s="301">
        <v>71</v>
      </c>
      <c r="I64" s="131">
        <v>90.066749999999999</v>
      </c>
      <c r="J64" s="291">
        <f>IFERROR(I64/H64*100,"")</f>
        <v>126.85457746478872</v>
      </c>
      <c r="K64" s="240">
        <v>139.70320000000001</v>
      </c>
      <c r="L64" s="243">
        <f>IFERROR(I64-K64,"")</f>
        <v>-49.636450000000011</v>
      </c>
      <c r="M64" s="131">
        <f>IFERROR(IF(D64&gt;0,I64/D64*10,""),"")</f>
        <v>15.648854961832061</v>
      </c>
      <c r="N64" s="74">
        <f>IFERROR(IF(F64&gt;0,K64/F64*10,""),"")</f>
        <v>20.700389105058363</v>
      </c>
      <c r="O64" s="99">
        <f t="shared" si="3"/>
        <v>-5.0515341432263021</v>
      </c>
    </row>
    <row r="65" spans="1:15" s="1" customFormat="1" ht="15.75" x14ac:dyDescent="0.2">
      <c r="A65" s="101">
        <f t="shared" si="0"/>
        <v>27.239700000000003</v>
      </c>
      <c r="B65" s="205" t="s">
        <v>36</v>
      </c>
      <c r="C65" s="206">
        <v>43.200249999999997</v>
      </c>
      <c r="D65" s="165">
        <v>27.239700000000003</v>
      </c>
      <c r="E65" s="240">
        <f>IFERROR(D65/C65*100,0)</f>
        <v>63.054496212406185</v>
      </c>
      <c r="F65" s="239">
        <v>48.187100000000001</v>
      </c>
      <c r="G65" s="99">
        <f>IFERROR(D65-F65,"")</f>
        <v>-20.947399999999998</v>
      </c>
      <c r="H65" s="301">
        <v>62</v>
      </c>
      <c r="I65" s="131">
        <v>47.449799999999996</v>
      </c>
      <c r="J65" s="291">
        <f>IFERROR(I65/H65*100,"")</f>
        <v>76.531935483870967</v>
      </c>
      <c r="K65" s="240">
        <v>77.992199999999997</v>
      </c>
      <c r="L65" s="243">
        <f>IFERROR(I65-K65,"")</f>
        <v>-30.542400000000001</v>
      </c>
      <c r="M65" s="131">
        <f>IFERROR(IF(D65&gt;0,I65/D65*10,""),"")</f>
        <v>17.419354838709676</v>
      </c>
      <c r="N65" s="74">
        <f>IFERROR(IF(F65&gt;0,K65/F65*10,""),"")</f>
        <v>16.185286103542232</v>
      </c>
      <c r="O65" s="99">
        <f t="shared" si="3"/>
        <v>1.234068735167444</v>
      </c>
    </row>
    <row r="66" spans="1:15" s="1" customFormat="1" ht="15.75" x14ac:dyDescent="0.2">
      <c r="A66" s="101">
        <f t="shared" si="0"/>
        <v>15.506126</v>
      </c>
      <c r="B66" s="210" t="s">
        <v>37</v>
      </c>
      <c r="C66" s="206">
        <v>36.988999999999997</v>
      </c>
      <c r="D66" s="165">
        <v>15.506126</v>
      </c>
      <c r="E66" s="240">
        <f>IFERROR(D66/C66*100,0)</f>
        <v>41.920911622374227</v>
      </c>
      <c r="F66" s="239">
        <v>31.494930999999998</v>
      </c>
      <c r="G66" s="99">
        <f>IFERROR(D66-F66,"")</f>
        <v>-15.988804999999997</v>
      </c>
      <c r="H66" s="301">
        <v>54.4</v>
      </c>
      <c r="I66" s="131">
        <v>25.797167499999997</v>
      </c>
      <c r="J66" s="291">
        <f>IFERROR(I66/H66*100,"")</f>
        <v>47.421263786764698</v>
      </c>
      <c r="K66" s="240">
        <v>53.397084</v>
      </c>
      <c r="L66" s="243">
        <f>IFERROR(I66-K66,"")</f>
        <v>-27.599916500000003</v>
      </c>
      <c r="M66" s="131">
        <f>IFERROR(IF(D66&gt;0,I66/D66*10,""),"")</f>
        <v>16.636758594635435</v>
      </c>
      <c r="N66" s="74">
        <f>IFERROR(IF(F66&gt;0,K66/F66*10,""),"")</f>
        <v>16.954183516071208</v>
      </c>
      <c r="O66" s="99">
        <f t="shared" si="3"/>
        <v>-0.31742492143577294</v>
      </c>
    </row>
    <row r="67" spans="1:15" s="1" customFormat="1" ht="15.75" x14ac:dyDescent="0.2">
      <c r="A67" s="101">
        <f t="shared" si="0"/>
        <v>15.129749499999999</v>
      </c>
      <c r="B67" s="210" t="s">
        <v>38</v>
      </c>
      <c r="C67" s="206">
        <v>24.109000000000002</v>
      </c>
      <c r="D67" s="165">
        <v>15.129749499999999</v>
      </c>
      <c r="E67" s="240">
        <f>IFERROR(D67/C67*100,0)</f>
        <v>62.755607864283036</v>
      </c>
      <c r="F67" s="239">
        <v>17.281706</v>
      </c>
      <c r="G67" s="99">
        <f>IFERROR(D67-F67,"")</f>
        <v>-2.1519565000000007</v>
      </c>
      <c r="H67" s="301">
        <v>23.262</v>
      </c>
      <c r="I67" s="131">
        <v>22.351199000000001</v>
      </c>
      <c r="J67" s="291">
        <f>IFERROR(I67/H67*100,"")</f>
        <v>96.084597197145555</v>
      </c>
      <c r="K67" s="240">
        <v>20.250399000000002</v>
      </c>
      <c r="L67" s="243">
        <f>IFERROR(I67-K67,"")</f>
        <v>2.1007999999999996</v>
      </c>
      <c r="M67" s="131">
        <f>IFERROR(IF(D67&gt;0,I67/D67*10,""),"")</f>
        <v>14.773013261058951</v>
      </c>
      <c r="N67" s="74">
        <f>IFERROR(IF(F67&gt;0,K67/F67*10,""),"")</f>
        <v>11.717824038899865</v>
      </c>
      <c r="O67" s="99">
        <f t="shared" si="3"/>
        <v>3.0551892221590862</v>
      </c>
    </row>
    <row r="68" spans="1:15" s="13" customFormat="1" ht="15.75" x14ac:dyDescent="0.25">
      <c r="A68" s="101">
        <f t="shared" si="0"/>
        <v>12.553694000000002</v>
      </c>
      <c r="B68" s="211" t="s">
        <v>138</v>
      </c>
      <c r="C68" s="209">
        <v>9.4479000000000006</v>
      </c>
      <c r="D68" s="132">
        <v>12.553694000000002</v>
      </c>
      <c r="E68" s="241">
        <f>IFERROR(D68/C68*100,0)</f>
        <v>132.87285005133418</v>
      </c>
      <c r="F68" s="229">
        <v>8.1707990000000006</v>
      </c>
      <c r="G68" s="25">
        <f>D68-F68</f>
        <v>4.3828950000000013</v>
      </c>
      <c r="H68" s="302">
        <v>6.84</v>
      </c>
      <c r="I68" s="132">
        <v>11.921030000000002</v>
      </c>
      <c r="J68" s="340">
        <f>IFERROR(I68/H68*100,"")</f>
        <v>174.2840643274854</v>
      </c>
      <c r="K68" s="241">
        <v>11.287860999999999</v>
      </c>
      <c r="L68" s="146">
        <f>I68-K68</f>
        <v>0.63316900000000231</v>
      </c>
      <c r="M68" s="24">
        <f>IF(D68&gt;0,I68/D68*10,"")</f>
        <v>9.4960335977601495</v>
      </c>
      <c r="N68" s="21">
        <f>IF(F68&gt;0,K68/F68*10,"")</f>
        <v>13.81488028282179</v>
      </c>
      <c r="O68" s="140">
        <f t="shared" si="3"/>
        <v>-4.31884668506164</v>
      </c>
    </row>
    <row r="69" spans="1:15" s="1" customFormat="1" ht="15.75" x14ac:dyDescent="0.2">
      <c r="A69" s="101">
        <f t="shared" si="0"/>
        <v>5.3776440000000001</v>
      </c>
      <c r="B69" s="210" t="s">
        <v>96</v>
      </c>
      <c r="C69" s="206">
        <v>4.0479000000000003</v>
      </c>
      <c r="D69" s="165">
        <v>5.3776440000000001</v>
      </c>
      <c r="E69" s="240">
        <f>IFERROR(D69/C69*100,0)</f>
        <v>132.85021863188319</v>
      </c>
      <c r="F69" s="239">
        <v>1.9996990000000001</v>
      </c>
      <c r="G69" s="99">
        <f>IFERROR(D69-F69,"")</f>
        <v>3.377945</v>
      </c>
      <c r="H69" s="301">
        <v>3.04</v>
      </c>
      <c r="I69" s="131">
        <v>4.935365</v>
      </c>
      <c r="J69" s="291">
        <f>IFERROR(I69/H69*100,"")</f>
        <v>162.34753289473684</v>
      </c>
      <c r="K69" s="240">
        <v>2.0968610000000001</v>
      </c>
      <c r="L69" s="243">
        <f>IFERROR(I69-K69,"")</f>
        <v>2.8385039999999999</v>
      </c>
      <c r="M69" s="131">
        <f>IFERROR(IF(D69&gt;0,I69/D69*10,""),"")</f>
        <v>9.1775599128540311</v>
      </c>
      <c r="N69" s="74">
        <f>IFERROR(IF(F69&gt;0,K69/F69*10,""),"")</f>
        <v>10.485883125410373</v>
      </c>
      <c r="O69" s="99">
        <f t="shared" si="3"/>
        <v>-1.308323212556342</v>
      </c>
    </row>
    <row r="70" spans="1:15" s="1" customFormat="1" ht="15" hidden="1" customHeight="1" x14ac:dyDescent="0.2">
      <c r="A70" s="101" t="str">
        <f t="shared" ref="A70:A101" si="4">IF(OR(D70="",D70=0),"x",D70)</f>
        <v>x</v>
      </c>
      <c r="B70" s="212" t="s">
        <v>39</v>
      </c>
      <c r="C70" s="206">
        <v>0.08</v>
      </c>
      <c r="D70" s="165">
        <v>0</v>
      </c>
      <c r="E70" s="240">
        <f>IFERROR(D70/C70*100,0)</f>
        <v>0</v>
      </c>
      <c r="F70" s="239">
        <v>0</v>
      </c>
      <c r="G70" s="99">
        <f>IFERROR(D70-F70,"")</f>
        <v>0</v>
      </c>
      <c r="H70" s="301"/>
      <c r="I70" s="131">
        <v>0</v>
      </c>
      <c r="J70" s="291" t="str">
        <f>IFERROR(I70/H70*100,"")</f>
        <v/>
      </c>
      <c r="K70" s="240">
        <v>0</v>
      </c>
      <c r="L70" s="24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99" t="str">
        <f t="shared" si="3"/>
        <v/>
      </c>
    </row>
    <row r="71" spans="1:15" s="1" customFormat="1" ht="15" hidden="1" customHeight="1" x14ac:dyDescent="0.2">
      <c r="A71" s="101" t="str">
        <f t="shared" si="4"/>
        <v>x</v>
      </c>
      <c r="B71" s="210" t="s">
        <v>40</v>
      </c>
      <c r="C71" s="206"/>
      <c r="D71" s="165">
        <v>0</v>
      </c>
      <c r="E71" s="240">
        <f>IFERROR(D71/C71*100,0)</f>
        <v>0</v>
      </c>
      <c r="F71" s="239">
        <v>0</v>
      </c>
      <c r="G71" s="99">
        <f>IFERROR(D71-F71,"")</f>
        <v>0</v>
      </c>
      <c r="H71" s="301"/>
      <c r="I71" s="131">
        <v>0</v>
      </c>
      <c r="J71" s="291" t="str">
        <f>IFERROR(I71/H71*100,"")</f>
        <v/>
      </c>
      <c r="K71" s="240">
        <v>0</v>
      </c>
      <c r="L71" s="243">
        <f>IFERROR(I71-K71,"")</f>
        <v>0</v>
      </c>
      <c r="M71" s="131" t="str">
        <f>IFERROR(IF(D71&gt;0,I71/D71*10,""),"")</f>
        <v/>
      </c>
      <c r="N71" s="74" t="str">
        <f>IFERROR(IF(F71&gt;0,K71/F71*10,""),"")</f>
        <v/>
      </c>
      <c r="O71" s="99" t="str">
        <f t="shared" si="3"/>
        <v/>
      </c>
    </row>
    <row r="72" spans="1:15" s="1" customFormat="1" ht="15" hidden="1" customHeight="1" x14ac:dyDescent="0.2">
      <c r="A72" s="101" t="e">
        <f t="shared" si="4"/>
        <v>#VALUE!</v>
      </c>
      <c r="B72" s="210" t="s">
        <v>136</v>
      </c>
      <c r="C72" s="206"/>
      <c r="D72" s="165" t="e">
        <v>#VALUE!</v>
      </c>
      <c r="E72" s="240">
        <f>IFERROR(D72/C72*100,0)</f>
        <v>0</v>
      </c>
      <c r="F72" s="239" t="e">
        <v>#VALUE!</v>
      </c>
      <c r="G72" s="99" t="str">
        <f>IFERROR(D72-F72,"")</f>
        <v/>
      </c>
      <c r="H72" s="301"/>
      <c r="I72" s="131" t="e">
        <v>#VALUE!</v>
      </c>
      <c r="J72" s="291" t="str">
        <f>IFERROR(I72/H72*100,"")</f>
        <v/>
      </c>
      <c r="K72" s="240" t="e">
        <v>#VALUE!</v>
      </c>
      <c r="L72" s="24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99" t="str">
        <f t="shared" si="3"/>
        <v/>
      </c>
    </row>
    <row r="73" spans="1:15" s="1" customFormat="1" ht="15" hidden="1" customHeight="1" x14ac:dyDescent="0.2">
      <c r="A73" s="101" t="e">
        <f t="shared" si="4"/>
        <v>#VALUE!</v>
      </c>
      <c r="B73" s="210" t="s">
        <v>136</v>
      </c>
      <c r="C73" s="206"/>
      <c r="D73" s="165" t="e">
        <v>#VALUE!</v>
      </c>
      <c r="E73" s="240">
        <f>IFERROR(D73/C73*100,0)</f>
        <v>0</v>
      </c>
      <c r="F73" s="239" t="e">
        <v>#VALUE!</v>
      </c>
      <c r="G73" s="99" t="str">
        <f>IFERROR(D73-F73,"")</f>
        <v/>
      </c>
      <c r="H73" s="301"/>
      <c r="I73" s="131" t="e">
        <v>#VALUE!</v>
      </c>
      <c r="J73" s="291" t="str">
        <f>IFERROR(I73/H73*100,"")</f>
        <v/>
      </c>
      <c r="K73" s="240" t="e">
        <v>#VALUE!</v>
      </c>
      <c r="L73" s="24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99" t="str">
        <f t="shared" si="3"/>
        <v/>
      </c>
    </row>
    <row r="74" spans="1:15" s="1" customFormat="1" ht="15.75" x14ac:dyDescent="0.2">
      <c r="A74" s="101">
        <f t="shared" si="4"/>
        <v>7.1760500000000009</v>
      </c>
      <c r="B74" s="210" t="s">
        <v>41</v>
      </c>
      <c r="C74" s="206">
        <v>5.32</v>
      </c>
      <c r="D74" s="165">
        <v>7.1760500000000009</v>
      </c>
      <c r="E74" s="240">
        <f>IFERROR(D74/C74*100,0)</f>
        <v>134.88815789473685</v>
      </c>
      <c r="F74" s="239">
        <v>6.1711</v>
      </c>
      <c r="G74" s="99">
        <f>IFERROR(D74-F74,"")</f>
        <v>1.0049500000000009</v>
      </c>
      <c r="H74" s="301">
        <v>3.8</v>
      </c>
      <c r="I74" s="131">
        <v>6.9856649999999991</v>
      </c>
      <c r="J74" s="291">
        <f>IFERROR(I74/H74*100,"")</f>
        <v>183.8332894736842</v>
      </c>
      <c r="K74" s="240">
        <v>9.1910000000000007</v>
      </c>
      <c r="L74" s="243">
        <f>IFERROR(I74-K74,"")</f>
        <v>-2.2053350000000016</v>
      </c>
      <c r="M74" s="131">
        <f>IFERROR(IF(D74&gt;0,I74/D74*10,""),"")</f>
        <v>9.7346938775510186</v>
      </c>
      <c r="N74" s="74">
        <f>IFERROR(IF(F74&gt;0,K74/F74*10,""),"")</f>
        <v>14.893617021276597</v>
      </c>
      <c r="O74" s="99">
        <f t="shared" si="3"/>
        <v>-5.1589231437255787</v>
      </c>
    </row>
    <row r="75" spans="1:15" s="13" customFormat="1" ht="15.75" x14ac:dyDescent="0.25">
      <c r="A75" s="101">
        <f t="shared" si="4"/>
        <v>244.06185399999995</v>
      </c>
      <c r="B75" s="208" t="s">
        <v>42</v>
      </c>
      <c r="C75" s="209">
        <v>186.81155999999999</v>
      </c>
      <c r="D75" s="228">
        <v>244.06185399999995</v>
      </c>
      <c r="E75" s="241">
        <f>IFERROR(D75/C75*100,0)</f>
        <v>130.64601248445223</v>
      </c>
      <c r="F75" s="24">
        <v>170.82261299999996</v>
      </c>
      <c r="G75" s="140">
        <f>D75-F75</f>
        <v>73.239240999999993</v>
      </c>
      <c r="H75" s="237">
        <v>196.83805600000002</v>
      </c>
      <c r="I75" s="132">
        <v>338.64072850000002</v>
      </c>
      <c r="J75" s="241">
        <f>IFERROR(I75/H75*100,"")</f>
        <v>172.04027279155812</v>
      </c>
      <c r="K75" s="241">
        <v>238.72440800000001</v>
      </c>
      <c r="L75" s="146">
        <f>I75-K75</f>
        <v>99.916320500000012</v>
      </c>
      <c r="M75" s="24">
        <f>IF(D75&gt;0,I75/D75*10,"")</f>
        <v>13.875201017689561</v>
      </c>
      <c r="N75" s="21">
        <f>IF(F75&gt;0,K75/F75*10,"")</f>
        <v>13.974988662654404</v>
      </c>
      <c r="O75" s="140">
        <f t="shared" si="3"/>
        <v>-9.9787644964843381E-2</v>
      </c>
    </row>
    <row r="76" spans="1:15" s="1" customFormat="1" ht="15" hidden="1" customHeight="1" x14ac:dyDescent="0.2">
      <c r="A76" s="101" t="str">
        <f t="shared" si="4"/>
        <v>x</v>
      </c>
      <c r="B76" s="210" t="s">
        <v>139</v>
      </c>
      <c r="C76" s="206"/>
      <c r="D76" s="165">
        <v>0</v>
      </c>
      <c r="E76" s="240">
        <f>IFERROR(D76/C76*100,0)</f>
        <v>0</v>
      </c>
      <c r="F76" s="239">
        <v>0</v>
      </c>
      <c r="G76" s="99">
        <f>IFERROR(D76-F76,"")</f>
        <v>0</v>
      </c>
      <c r="H76" s="301"/>
      <c r="I76" s="131">
        <v>0</v>
      </c>
      <c r="J76" s="291" t="str">
        <f>IFERROR(I76/H76*100,"")</f>
        <v/>
      </c>
      <c r="K76" s="240">
        <v>0</v>
      </c>
      <c r="L76" s="24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99" t="str">
        <f t="shared" si="3"/>
        <v/>
      </c>
    </row>
    <row r="77" spans="1:15" s="1" customFormat="1" ht="15" hidden="1" customHeight="1" x14ac:dyDescent="0.2">
      <c r="A77" s="101" t="str">
        <f t="shared" si="4"/>
        <v>x</v>
      </c>
      <c r="B77" s="210" t="s">
        <v>140</v>
      </c>
      <c r="C77" s="206"/>
      <c r="D77" s="165">
        <v>0</v>
      </c>
      <c r="E77" s="240">
        <f>IFERROR(D77/C77*100,0)</f>
        <v>0</v>
      </c>
      <c r="F77" s="239">
        <v>0</v>
      </c>
      <c r="G77" s="99">
        <f>IFERROR(D77-F77,"")</f>
        <v>0</v>
      </c>
      <c r="H77" s="301"/>
      <c r="I77" s="131">
        <v>0</v>
      </c>
      <c r="J77" s="291" t="str">
        <f>IFERROR(I77/H77*100,"")</f>
        <v/>
      </c>
      <c r="K77" s="240">
        <v>0</v>
      </c>
      <c r="L77" s="24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99" t="str">
        <f t="shared" si="3"/>
        <v/>
      </c>
    </row>
    <row r="78" spans="1:15" s="1" customFormat="1" ht="15.75" hidden="1" x14ac:dyDescent="0.2">
      <c r="A78" s="101" t="str">
        <f t="shared" si="4"/>
        <v>x</v>
      </c>
      <c r="B78" s="210" t="s">
        <v>141</v>
      </c>
      <c r="C78" s="206"/>
      <c r="D78" s="165">
        <v>0</v>
      </c>
      <c r="E78" s="240">
        <f>IFERROR(D78/C78*100,0)</f>
        <v>0</v>
      </c>
      <c r="F78" s="239">
        <v>0</v>
      </c>
      <c r="G78" s="99">
        <f>IFERROR(D78-F78,"")</f>
        <v>0</v>
      </c>
      <c r="H78" s="301"/>
      <c r="I78" s="131">
        <v>0</v>
      </c>
      <c r="J78" s="291" t="str">
        <f>IFERROR(I78/H78*100,"")</f>
        <v/>
      </c>
      <c r="K78" s="240">
        <v>0</v>
      </c>
      <c r="L78" s="24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99" t="str">
        <f t="shared" si="3"/>
        <v/>
      </c>
    </row>
    <row r="79" spans="1:15" s="1" customFormat="1" ht="15.75" x14ac:dyDescent="0.2">
      <c r="A79" s="101">
        <f t="shared" si="4"/>
        <v>193.89980000000003</v>
      </c>
      <c r="B79" s="210" t="s">
        <v>43</v>
      </c>
      <c r="C79" s="206">
        <v>139.27759</v>
      </c>
      <c r="D79" s="165">
        <v>193.89980000000003</v>
      </c>
      <c r="E79" s="240">
        <f>IFERROR(D79/C79*100,0)</f>
        <v>139.21823317017476</v>
      </c>
      <c r="F79" s="239">
        <v>151.2576</v>
      </c>
      <c r="G79" s="99">
        <f>IFERROR(D79-F79,"")</f>
        <v>42.642200000000031</v>
      </c>
      <c r="H79" s="301">
        <v>148.19999999999999</v>
      </c>
      <c r="I79" s="131">
        <v>277.96210000000002</v>
      </c>
      <c r="J79" s="291">
        <f>IFERROR(I79/H79*100,"")</f>
        <v>187.55877192982459</v>
      </c>
      <c r="K79" s="240">
        <v>213.2312</v>
      </c>
      <c r="L79" s="243">
        <f>IFERROR(I79-K79,"")</f>
        <v>64.73090000000002</v>
      </c>
      <c r="M79" s="131">
        <f>IFERROR(IF(D79&gt;0,I79/D79*10,""),"")</f>
        <v>14.335347432024168</v>
      </c>
      <c r="N79" s="74">
        <f>IFERROR(IF(F79&gt;0,K79/F79*10,""),"")</f>
        <v>14.097222222222223</v>
      </c>
      <c r="O79" s="99">
        <f t="shared" si="3"/>
        <v>0.23812520980194485</v>
      </c>
    </row>
    <row r="80" spans="1:15" s="1" customFormat="1" ht="15.75" x14ac:dyDescent="0.2">
      <c r="A80" s="101">
        <f t="shared" si="4"/>
        <v>3.8106289999999996</v>
      </c>
      <c r="B80" s="210" t="s">
        <v>44</v>
      </c>
      <c r="C80" s="206">
        <v>14.0655</v>
      </c>
      <c r="D80" s="165">
        <v>3.8106289999999996</v>
      </c>
      <c r="E80" s="240">
        <f>IFERROR(D80/C80*100,0)</f>
        <v>27.092026589883044</v>
      </c>
      <c r="F80" s="239">
        <v>1.7489160000000001</v>
      </c>
      <c r="G80" s="99">
        <f>IFERROR(D80-F80,"")</f>
        <v>2.0617129999999992</v>
      </c>
      <c r="H80" s="301">
        <v>12.145055999999999</v>
      </c>
      <c r="I80" s="131">
        <v>2.8001239999999998</v>
      </c>
      <c r="J80" s="291">
        <f>IFERROR(I80/H80*100,"")</f>
        <v>23.05566973095884</v>
      </c>
      <c r="K80" s="240">
        <v>2.1021130000000001</v>
      </c>
      <c r="L80" s="243">
        <f>IFERROR(I80-K80,"")</f>
        <v>0.69801099999999972</v>
      </c>
      <c r="M80" s="131">
        <f>IFERROR(IF(D80&gt;0,I80/D80*10,""),"")</f>
        <v>7.3481936971560344</v>
      </c>
      <c r="N80" s="74">
        <f>IFERROR(IF(F80&gt;0,K80/F80*10,""),"")</f>
        <v>12.01951951951952</v>
      </c>
      <c r="O80" s="99">
        <f t="shared" si="3"/>
        <v>-4.6713258223634853</v>
      </c>
    </row>
    <row r="81" spans="1:15" s="1" customFormat="1" ht="15" hidden="1" customHeight="1" x14ac:dyDescent="0.2">
      <c r="A81" s="101" t="e">
        <f t="shared" si="4"/>
        <v>#VALUE!</v>
      </c>
      <c r="B81" s="210" t="s">
        <v>136</v>
      </c>
      <c r="C81" s="206"/>
      <c r="D81" s="165" t="e">
        <v>#VALUE!</v>
      </c>
      <c r="E81" s="240">
        <f>IFERROR(D81/C81*100,0)</f>
        <v>0</v>
      </c>
      <c r="F81" s="239" t="e">
        <v>#VALUE!</v>
      </c>
      <c r="G81" s="99" t="str">
        <f>IFERROR(D81-F81,"")</f>
        <v/>
      </c>
      <c r="H81" s="301"/>
      <c r="I81" s="131" t="e">
        <v>#VALUE!</v>
      </c>
      <c r="J81" s="291" t="str">
        <f>IFERROR(I81/H81*100,"")</f>
        <v/>
      </c>
      <c r="K81" s="240" t="e">
        <v>#VALUE!</v>
      </c>
      <c r="L81" s="24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99" t="str">
        <f t="shared" si="3"/>
        <v/>
      </c>
    </row>
    <row r="82" spans="1:15" s="1" customFormat="1" ht="15" hidden="1" customHeight="1" x14ac:dyDescent="0.2">
      <c r="A82" s="101" t="e">
        <f t="shared" si="4"/>
        <v>#VALUE!</v>
      </c>
      <c r="B82" s="210" t="s">
        <v>136</v>
      </c>
      <c r="C82" s="206"/>
      <c r="D82" s="165" t="e">
        <v>#VALUE!</v>
      </c>
      <c r="E82" s="240">
        <f>IFERROR(D82/C82*100,0)</f>
        <v>0</v>
      </c>
      <c r="F82" s="239" t="e">
        <v>#VALUE!</v>
      </c>
      <c r="G82" s="99" t="str">
        <f>IFERROR(D82-F82,"")</f>
        <v/>
      </c>
      <c r="H82" s="301"/>
      <c r="I82" s="131" t="e">
        <v>#VALUE!</v>
      </c>
      <c r="J82" s="291" t="str">
        <f>IFERROR(I82/H82*100,"")</f>
        <v/>
      </c>
      <c r="K82" s="240" t="e">
        <v>#VALUE!</v>
      </c>
      <c r="L82" s="24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99" t="str">
        <f t="shared" si="3"/>
        <v/>
      </c>
    </row>
    <row r="83" spans="1:15" s="1" customFormat="1" ht="15" hidden="1" customHeight="1" x14ac:dyDescent="0.2">
      <c r="A83" s="101" t="str">
        <f t="shared" si="4"/>
        <v>x</v>
      </c>
      <c r="B83" s="210" t="s">
        <v>45</v>
      </c>
      <c r="C83" s="206">
        <v>0.308</v>
      </c>
      <c r="D83" s="165">
        <v>0</v>
      </c>
      <c r="E83" s="240">
        <f>IFERROR(D83/C83*100,0)</f>
        <v>0</v>
      </c>
      <c r="F83" s="239">
        <v>0</v>
      </c>
      <c r="G83" s="99">
        <f>IFERROR(D83-F83,"")</f>
        <v>0</v>
      </c>
      <c r="H83" s="301">
        <v>0.3</v>
      </c>
      <c r="I83" s="131">
        <v>0</v>
      </c>
      <c r="J83" s="291">
        <f>IFERROR(I83/H83*100,"")</f>
        <v>0</v>
      </c>
      <c r="K83" s="240">
        <v>0</v>
      </c>
      <c r="L83" s="24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99" t="str">
        <f t="shared" si="3"/>
        <v/>
      </c>
    </row>
    <row r="84" spans="1:15" s="1" customFormat="1" ht="15" hidden="1" customHeight="1" x14ac:dyDescent="0.2">
      <c r="A84" s="101" t="e">
        <f t="shared" si="4"/>
        <v>#VALUE!</v>
      </c>
      <c r="B84" s="210" t="s">
        <v>136</v>
      </c>
      <c r="C84" s="206"/>
      <c r="D84" s="165" t="e">
        <v>#VALUE!</v>
      </c>
      <c r="E84" s="240">
        <f>IFERROR(D84/C84*100,0)</f>
        <v>0</v>
      </c>
      <c r="F84" s="239" t="e">
        <v>#VALUE!</v>
      </c>
      <c r="G84" s="99" t="str">
        <f>IFERROR(D84-F84,"")</f>
        <v/>
      </c>
      <c r="H84" s="301"/>
      <c r="I84" s="131" t="e">
        <v>#VALUE!</v>
      </c>
      <c r="J84" s="291" t="str">
        <f>IFERROR(I84/H84*100,"")</f>
        <v/>
      </c>
      <c r="K84" s="240" t="e">
        <v>#VALUE!</v>
      </c>
      <c r="L84" s="24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99" t="str">
        <f t="shared" si="3"/>
        <v/>
      </c>
    </row>
    <row r="85" spans="1:15" s="1" customFormat="1" ht="15.75" x14ac:dyDescent="0.2">
      <c r="A85" s="101">
        <f t="shared" si="4"/>
        <v>9.3903739999999996</v>
      </c>
      <c r="B85" s="210" t="s">
        <v>46</v>
      </c>
      <c r="C85" s="206">
        <v>7.077</v>
      </c>
      <c r="D85" s="165">
        <v>9.3903739999999996</v>
      </c>
      <c r="E85" s="240">
        <f>IFERROR(D85/C85*100,0)</f>
        <v>132.68862512363995</v>
      </c>
      <c r="F85" s="239">
        <v>3.1328180000000003</v>
      </c>
      <c r="G85" s="99">
        <f>IFERROR(D85-F85,"")</f>
        <v>6.2575559999999992</v>
      </c>
      <c r="H85" s="301">
        <v>7.65</v>
      </c>
      <c r="I85" s="131">
        <v>21.453460499999998</v>
      </c>
      <c r="J85" s="291">
        <f>IFERROR(I85/H85*100,"")</f>
        <v>280.4373921568627</v>
      </c>
      <c r="K85" s="240">
        <v>4.3617860000000004</v>
      </c>
      <c r="L85" s="243">
        <f>IFERROR(I85-K85,"")</f>
        <v>17.091674499999996</v>
      </c>
      <c r="M85" s="131">
        <f>IFERROR(IF(D85&gt;0,I85/D85*10,""),"")</f>
        <v>22.846225826575171</v>
      </c>
      <c r="N85" s="74">
        <f>IFERROR(IF(F85&gt;0,K85/F85*10,""),"")</f>
        <v>13.922883487007544</v>
      </c>
      <c r="O85" s="99">
        <f t="shared" si="3"/>
        <v>8.9233423395676272</v>
      </c>
    </row>
    <row r="86" spans="1:15" s="1" customFormat="1" ht="15.75" x14ac:dyDescent="0.2">
      <c r="A86" s="101">
        <f t="shared" si="4"/>
        <v>29.468668999999998</v>
      </c>
      <c r="B86" s="210" t="s">
        <v>47</v>
      </c>
      <c r="C86" s="206">
        <v>20.422000000000001</v>
      </c>
      <c r="D86" s="165">
        <v>29.468668999999998</v>
      </c>
      <c r="E86" s="240">
        <f>IFERROR(D86/C86*100,0)</f>
        <v>144.29864361962586</v>
      </c>
      <c r="F86" s="239">
        <v>9.7162000000000006</v>
      </c>
      <c r="G86" s="99">
        <f>IFERROR(D86-F86,"")</f>
        <v>19.752468999999998</v>
      </c>
      <c r="H86" s="301">
        <v>25</v>
      </c>
      <c r="I86" s="131">
        <v>32.958572499999995</v>
      </c>
      <c r="J86" s="291">
        <f>IFERROR(I86/H86*100,"")</f>
        <v>131.83428999999998</v>
      </c>
      <c r="K86" s="240">
        <v>14.285440000000001</v>
      </c>
      <c r="L86" s="243">
        <f>IFERROR(I86-K86,"")</f>
        <v>18.673132499999994</v>
      </c>
      <c r="M86" s="131">
        <f>IFERROR(IF(D86&gt;0,I86/D86*10,""),"")</f>
        <v>11.184275916906866</v>
      </c>
      <c r="N86" s="74">
        <f>IFERROR(IF(F86&gt;0,K86/F86*10,""),"")</f>
        <v>14.702702702702704</v>
      </c>
      <c r="O86" s="99">
        <f t="shared" si="3"/>
        <v>-3.5184267857958371</v>
      </c>
    </row>
    <row r="87" spans="1:15" s="1" customFormat="1" ht="15.75" x14ac:dyDescent="0.2">
      <c r="A87" s="101">
        <f t="shared" si="4"/>
        <v>7.4923820000000001</v>
      </c>
      <c r="B87" s="210" t="s">
        <v>48</v>
      </c>
      <c r="C87" s="206">
        <v>5.2464700000000004</v>
      </c>
      <c r="D87" s="165">
        <v>7.4923820000000001</v>
      </c>
      <c r="E87" s="240">
        <f>IFERROR(D87/C87*100,0)</f>
        <v>142.80805951430199</v>
      </c>
      <c r="F87" s="239">
        <v>4.6191339999999999</v>
      </c>
      <c r="G87" s="99">
        <f>IFERROR(D87-F87,"")</f>
        <v>2.8732480000000002</v>
      </c>
      <c r="H87" s="301">
        <v>3</v>
      </c>
      <c r="I87" s="131">
        <v>3.4664714999999999</v>
      </c>
      <c r="J87" s="291">
        <f>IFERROR(I87/H87*100,"")</f>
        <v>115.54904999999999</v>
      </c>
      <c r="K87" s="240">
        <v>4.2541200000000003</v>
      </c>
      <c r="L87" s="243">
        <f>IFERROR(I87-K87,"")</f>
        <v>-0.78764850000000042</v>
      </c>
      <c r="M87" s="131">
        <f>IFERROR(IF(D87&gt;0,I87/D87*10,""),"")</f>
        <v>4.6266614542611411</v>
      </c>
      <c r="N87" s="74">
        <f>IFERROR(IF(F87&gt;0,K87/F87*10,""),"")</f>
        <v>9.2097782831154067</v>
      </c>
      <c r="O87" s="99">
        <f t="shared" si="3"/>
        <v>-4.5831168288542656</v>
      </c>
    </row>
    <row r="88" spans="1:15" s="1" customFormat="1" ht="15" hidden="1" customHeight="1" x14ac:dyDescent="0.2">
      <c r="A88" s="101" t="str">
        <f t="shared" si="4"/>
        <v>x</v>
      </c>
      <c r="B88" s="205" t="s">
        <v>49</v>
      </c>
      <c r="C88" s="206">
        <v>0.41499999999999998</v>
      </c>
      <c r="D88" s="165">
        <v>0</v>
      </c>
      <c r="E88" s="240">
        <f>IFERROR(D88/C88*100,0)</f>
        <v>0</v>
      </c>
      <c r="F88" s="239">
        <v>0.347945</v>
      </c>
      <c r="G88" s="99">
        <f>IFERROR(D88-F88,"")</f>
        <v>-0.347945</v>
      </c>
      <c r="H88" s="301">
        <v>0.54300000000000004</v>
      </c>
      <c r="I88" s="131">
        <v>0</v>
      </c>
      <c r="J88" s="291">
        <f>IFERROR(I88/H88*100,"")</f>
        <v>0</v>
      </c>
      <c r="K88" s="240">
        <v>0.48974900000000005</v>
      </c>
      <c r="L88" s="243">
        <f>IFERROR(I88-K88,"")</f>
        <v>-0.48974900000000005</v>
      </c>
      <c r="M88" s="131" t="str">
        <f>IFERROR(IF(D88&gt;0,I88/D88*10,""),"")</f>
        <v/>
      </c>
      <c r="N88" s="74">
        <f>IFERROR(IF(F88&gt;0,K88/F88*10,""),"")</f>
        <v>14.075471698113208</v>
      </c>
      <c r="O88" s="99" t="str">
        <f t="shared" si="3"/>
        <v/>
      </c>
    </row>
    <row r="89" spans="1:15" s="13" customFormat="1" ht="15.75" x14ac:dyDescent="0.25">
      <c r="A89" s="101">
        <f t="shared" si="4"/>
        <v>1000.0499345000002</v>
      </c>
      <c r="B89" s="208" t="s">
        <v>50</v>
      </c>
      <c r="C89" s="209">
        <v>1304.2171556000001</v>
      </c>
      <c r="D89" s="228">
        <v>1000.0499345000002</v>
      </c>
      <c r="E89" s="241">
        <f>IFERROR(D89/C89*100,0)</f>
        <v>76.678176652256283</v>
      </c>
      <c r="F89" s="24">
        <v>656.78754700000002</v>
      </c>
      <c r="G89" s="140">
        <f>D89-F89</f>
        <v>343.26238750000016</v>
      </c>
      <c r="H89" s="304">
        <v>1882.3</v>
      </c>
      <c r="I89" s="228">
        <v>1806.0565479999998</v>
      </c>
      <c r="J89" s="241">
        <f>IFERROR(I89/H89*100,"")</f>
        <v>95.949452690856916</v>
      </c>
      <c r="K89" s="21">
        <v>1060.705737</v>
      </c>
      <c r="L89" s="233">
        <f>SUM(L90:L101)</f>
        <v>745.35081099999991</v>
      </c>
      <c r="M89" s="24">
        <f>IF(D89&gt;0,I89/D89*10,"")</f>
        <v>18.059663679723979</v>
      </c>
      <c r="N89" s="21">
        <f>IF(F89&gt;0,K89/F89*10,"")</f>
        <v>16.149906341022632</v>
      </c>
      <c r="O89" s="140">
        <f t="shared" si="3"/>
        <v>1.9097573387013469</v>
      </c>
    </row>
    <row r="90" spans="1:15" s="1" customFormat="1" ht="15" hidden="1" customHeight="1" x14ac:dyDescent="0.2">
      <c r="A90" s="101" t="str">
        <f t="shared" si="4"/>
        <v>x</v>
      </c>
      <c r="B90" s="210" t="s">
        <v>97</v>
      </c>
      <c r="C90" s="206"/>
      <c r="D90" s="165">
        <v>0</v>
      </c>
      <c r="E90" s="240">
        <f>IFERROR(D90/C90*100,0)</f>
        <v>0</v>
      </c>
      <c r="F90" s="239">
        <v>0</v>
      </c>
      <c r="G90" s="99">
        <f>IFERROR(D90-F90,"")</f>
        <v>0</v>
      </c>
      <c r="H90" s="301"/>
      <c r="I90" s="131">
        <v>0</v>
      </c>
      <c r="J90" s="291" t="str">
        <f>IFERROR(I90/H90*100,"")</f>
        <v/>
      </c>
      <c r="K90" s="240">
        <v>0</v>
      </c>
      <c r="L90" s="24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99" t="str">
        <f t="shared" ref="O90:O101" si="5">IFERROR(M90-N90,"")</f>
        <v/>
      </c>
    </row>
    <row r="91" spans="1:15" s="1" customFormat="1" ht="15" hidden="1" customHeight="1" x14ac:dyDescent="0.2">
      <c r="A91" s="101" t="str">
        <f t="shared" si="4"/>
        <v>x</v>
      </c>
      <c r="B91" s="210" t="s">
        <v>98</v>
      </c>
      <c r="C91" s="206"/>
      <c r="D91" s="165">
        <v>0</v>
      </c>
      <c r="E91" s="240">
        <f>IFERROR(D91/C91*100,0)</f>
        <v>0</v>
      </c>
      <c r="F91" s="239">
        <v>0</v>
      </c>
      <c r="G91" s="99">
        <f>IFERROR(D91-F91,"")</f>
        <v>0</v>
      </c>
      <c r="H91" s="301"/>
      <c r="I91" s="131">
        <v>0</v>
      </c>
      <c r="J91" s="291" t="str">
        <f>IFERROR(I91/H91*100,"")</f>
        <v/>
      </c>
      <c r="K91" s="240">
        <v>0</v>
      </c>
      <c r="L91" s="24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99" t="str">
        <f t="shared" si="5"/>
        <v/>
      </c>
    </row>
    <row r="92" spans="1:15" s="1" customFormat="1" ht="15" hidden="1" customHeight="1" x14ac:dyDescent="0.2">
      <c r="A92" s="101" t="str">
        <f t="shared" si="4"/>
        <v>x</v>
      </c>
      <c r="B92" s="210" t="s">
        <v>61</v>
      </c>
      <c r="C92" s="206">
        <v>1.7000000000000001E-2</v>
      </c>
      <c r="D92" s="165">
        <v>0</v>
      </c>
      <c r="E92" s="240">
        <f>IFERROR(D92/C92*100,0)</f>
        <v>0</v>
      </c>
      <c r="F92" s="239">
        <v>0</v>
      </c>
      <c r="G92" s="99">
        <f>IFERROR(D92-F92,"")</f>
        <v>0</v>
      </c>
      <c r="H92" s="301"/>
      <c r="I92" s="131">
        <v>0</v>
      </c>
      <c r="J92" s="291" t="str">
        <f>IFERROR(I92/H92*100,"")</f>
        <v/>
      </c>
      <c r="K92" s="240">
        <v>0</v>
      </c>
      <c r="L92" s="24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99" t="str">
        <f t="shared" si="5"/>
        <v/>
      </c>
    </row>
    <row r="93" spans="1:15" s="1" customFormat="1" ht="15" hidden="1" customHeight="1" x14ac:dyDescent="0.2">
      <c r="A93" s="101" t="e">
        <f t="shared" si="4"/>
        <v>#VALUE!</v>
      </c>
      <c r="B93" s="210" t="s">
        <v>136</v>
      </c>
      <c r="C93" s="206"/>
      <c r="D93" s="165" t="e">
        <v>#VALUE!</v>
      </c>
      <c r="E93" s="240">
        <f>IFERROR(D93/C93*100,0)</f>
        <v>0</v>
      </c>
      <c r="F93" s="239" t="e">
        <v>#VALUE!</v>
      </c>
      <c r="G93" s="99" t="str">
        <f>IFERROR(D93-F93,"")</f>
        <v/>
      </c>
      <c r="H93" s="301"/>
      <c r="I93" s="131" t="e">
        <v>#VALUE!</v>
      </c>
      <c r="J93" s="291" t="str">
        <f>IFERROR(I93/H93*100,"")</f>
        <v/>
      </c>
      <c r="K93" s="240" t="e">
        <v>#VALUE!</v>
      </c>
      <c r="L93" s="24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99" t="str">
        <f t="shared" si="5"/>
        <v/>
      </c>
    </row>
    <row r="94" spans="1:15" s="1" customFormat="1" ht="15.75" x14ac:dyDescent="0.2">
      <c r="A94" s="101">
        <f t="shared" si="4"/>
        <v>125.93821299999999</v>
      </c>
      <c r="B94" s="210" t="s">
        <v>51</v>
      </c>
      <c r="C94" s="206">
        <v>303.83529559999999</v>
      </c>
      <c r="D94" s="165">
        <v>125.93821299999999</v>
      </c>
      <c r="E94" s="240">
        <f>IFERROR(D94/C94*100,0)</f>
        <v>41.449500707711721</v>
      </c>
      <c r="F94" s="239">
        <v>126.52330600000001</v>
      </c>
      <c r="G94" s="99">
        <f>IFERROR(D94-F94,"")</f>
        <v>-0.58509300000001474</v>
      </c>
      <c r="H94" s="297">
        <v>378</v>
      </c>
      <c r="I94" s="131">
        <v>225.43634299999999</v>
      </c>
      <c r="J94" s="291">
        <f>IFERROR(I94/H94*100,"")</f>
        <v>59.639244179894177</v>
      </c>
      <c r="K94" s="240">
        <v>183.57053000000002</v>
      </c>
      <c r="L94" s="243">
        <f>IFERROR(I94-K94,"")</f>
        <v>41.865812999999974</v>
      </c>
      <c r="M94" s="131">
        <f>IFERROR(IF(D94&gt;0,I94/D94*10,""),"")</f>
        <v>17.9005512012466</v>
      </c>
      <c r="N94" s="74">
        <f>IFERROR(IF(F94&gt;0,K94/F94*10,""),"")</f>
        <v>14.508831282040639</v>
      </c>
      <c r="O94" s="99">
        <f t="shared" si="5"/>
        <v>3.3917199192059613</v>
      </c>
    </row>
    <row r="95" spans="1:15" s="1" customFormat="1" ht="15.75" x14ac:dyDescent="0.2">
      <c r="A95" s="101">
        <f t="shared" si="4"/>
        <v>19.079506000000002</v>
      </c>
      <c r="B95" s="210" t="s">
        <v>52</v>
      </c>
      <c r="C95" s="206">
        <v>32.95646</v>
      </c>
      <c r="D95" s="165">
        <v>19.079506000000002</v>
      </c>
      <c r="E95" s="240">
        <f>IFERROR(D95/C95*100,0)</f>
        <v>57.893068612344898</v>
      </c>
      <c r="F95" s="239">
        <v>15.255747</v>
      </c>
      <c r="G95" s="99">
        <f>IFERROR(D95-F95,"")</f>
        <v>3.8237590000000026</v>
      </c>
      <c r="H95" s="301">
        <v>46.6</v>
      </c>
      <c r="I95" s="131">
        <v>29.705918</v>
      </c>
      <c r="J95" s="291">
        <f>IFERROR(I95/H95*100,"")</f>
        <v>63.746605150214585</v>
      </c>
      <c r="K95" s="240">
        <v>23.356957000000005</v>
      </c>
      <c r="L95" s="243">
        <f>IFERROR(I95-K95,"")</f>
        <v>6.3489609999999956</v>
      </c>
      <c r="M95" s="131">
        <f>IFERROR(IF(D95&gt;0,I95/D95*10,""),"")</f>
        <v>15.569542523794901</v>
      </c>
      <c r="N95" s="74">
        <f>IFERROR(IF(F95&gt;0,K95/F95*10,""),"")</f>
        <v>15.310267665031418</v>
      </c>
      <c r="O95" s="99">
        <f t="shared" si="5"/>
        <v>0.259274858763483</v>
      </c>
    </row>
    <row r="96" spans="1:15" s="1" customFormat="1" ht="15.75" x14ac:dyDescent="0.2">
      <c r="A96" s="101">
        <f t="shared" si="4"/>
        <v>816.81608800000004</v>
      </c>
      <c r="B96" s="210" t="s">
        <v>53</v>
      </c>
      <c r="C96" s="206">
        <v>858.87040000000002</v>
      </c>
      <c r="D96" s="165">
        <v>816.81608800000004</v>
      </c>
      <c r="E96" s="240">
        <f>IFERROR(D96/C96*100,0)</f>
        <v>95.103532267499276</v>
      </c>
      <c r="F96" s="239">
        <v>484.47074000000003</v>
      </c>
      <c r="G96" s="99">
        <f>IFERROR(D96-F96,"")</f>
        <v>332.345348</v>
      </c>
      <c r="H96" s="301">
        <v>1350</v>
      </c>
      <c r="I96" s="131">
        <v>1505.8882345</v>
      </c>
      <c r="J96" s="291">
        <f>IFERROR(I96/H96*100,"")</f>
        <v>111.54727662962962</v>
      </c>
      <c r="K96" s="240">
        <v>820.64338199999997</v>
      </c>
      <c r="L96" s="243">
        <f>IFERROR(I96-K96,"")</f>
        <v>685.24485249999998</v>
      </c>
      <c r="M96" s="131">
        <f>IFERROR(IF(D96&gt;0,I96/D96*10,""),"")</f>
        <v>18.436074614877075</v>
      </c>
      <c r="N96" s="74">
        <f>IFERROR(IF(F96&gt;0,K96/F96*10,""),"")</f>
        <v>16.938966881673803</v>
      </c>
      <c r="O96" s="99">
        <f t="shared" si="5"/>
        <v>1.4971077332032721</v>
      </c>
    </row>
    <row r="97" spans="1:15" s="1" customFormat="1" ht="15" hidden="1" customHeight="1" x14ac:dyDescent="0.2">
      <c r="A97" s="101" t="e">
        <f t="shared" si="4"/>
        <v>#VALUE!</v>
      </c>
      <c r="B97" s="210" t="s">
        <v>54</v>
      </c>
      <c r="C97" s="206"/>
      <c r="D97" s="165" t="e">
        <v>#VALUE!</v>
      </c>
      <c r="E97" s="240">
        <f>IFERROR(D97/C97*100,0)</f>
        <v>0</v>
      </c>
      <c r="F97" s="239" t="e">
        <v>#VALUE!</v>
      </c>
      <c r="G97" s="99" t="str">
        <f>IFERROR(D97-F97,"")</f>
        <v/>
      </c>
      <c r="H97" s="301"/>
      <c r="I97" s="131" t="e">
        <v>#VALUE!</v>
      </c>
      <c r="J97" s="291" t="str">
        <f>IFERROR(I97/H97*100,"")</f>
        <v/>
      </c>
      <c r="K97" s="240" t="e">
        <v>#VALUE!</v>
      </c>
      <c r="L97" s="24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99" t="str">
        <f t="shared" si="5"/>
        <v/>
      </c>
    </row>
    <row r="98" spans="1:15" s="1" customFormat="1" ht="15" hidden="1" customHeight="1" x14ac:dyDescent="0.2">
      <c r="A98" s="101" t="e">
        <f t="shared" si="4"/>
        <v>#VALUE!</v>
      </c>
      <c r="B98" s="210" t="s">
        <v>136</v>
      </c>
      <c r="C98" s="206"/>
      <c r="D98" s="165" t="e">
        <v>#VALUE!</v>
      </c>
      <c r="E98" s="240">
        <f>IFERROR(D98/C98*100,0)</f>
        <v>0</v>
      </c>
      <c r="F98" s="239" t="e">
        <v>#VALUE!</v>
      </c>
      <c r="G98" s="99" t="str">
        <f>IFERROR(D98-F98,"")</f>
        <v/>
      </c>
      <c r="H98" s="301"/>
      <c r="I98" s="131" t="e">
        <v>#VALUE!</v>
      </c>
      <c r="J98" s="291" t="str">
        <f>IFERROR(I98/H98*100,"")</f>
        <v/>
      </c>
      <c r="K98" s="240" t="e">
        <v>#VALUE!</v>
      </c>
      <c r="L98" s="24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99" t="str">
        <f t="shared" si="5"/>
        <v/>
      </c>
    </row>
    <row r="99" spans="1:15" s="1" customFormat="1" ht="15" hidden="1" customHeight="1" x14ac:dyDescent="0.2">
      <c r="A99" s="101" t="str">
        <f t="shared" si="4"/>
        <v>x</v>
      </c>
      <c r="B99" s="210" t="s">
        <v>55</v>
      </c>
      <c r="C99" s="206"/>
      <c r="D99" s="165">
        <v>0</v>
      </c>
      <c r="E99" s="240">
        <f>IFERROR(D99/C99*100,0)</f>
        <v>0</v>
      </c>
      <c r="F99" s="239">
        <v>0</v>
      </c>
      <c r="G99" s="99">
        <f>IFERROR(D99-F99,"")</f>
        <v>0</v>
      </c>
      <c r="H99" s="301"/>
      <c r="I99" s="131">
        <v>0</v>
      </c>
      <c r="J99" s="291" t="str">
        <f>IFERROR(I99/H99*100,"")</f>
        <v/>
      </c>
      <c r="K99" s="240">
        <v>0</v>
      </c>
      <c r="L99" s="24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99" t="str">
        <f t="shared" si="5"/>
        <v/>
      </c>
    </row>
    <row r="100" spans="1:15" s="1" customFormat="1" ht="15" hidden="1" customHeight="1" x14ac:dyDescent="0.2">
      <c r="A100" s="101" t="str">
        <f t="shared" si="4"/>
        <v>x</v>
      </c>
      <c r="B100" s="210" t="s">
        <v>56</v>
      </c>
      <c r="C100" s="206"/>
      <c r="D100" s="165">
        <v>0</v>
      </c>
      <c r="E100" s="240">
        <f>IFERROR(D100/C100*100,0)</f>
        <v>0</v>
      </c>
      <c r="F100" s="239">
        <v>0</v>
      </c>
      <c r="G100" s="99">
        <f>IFERROR(D100-F100,"")</f>
        <v>0</v>
      </c>
      <c r="H100" s="301"/>
      <c r="I100" s="131">
        <v>0</v>
      </c>
      <c r="J100" s="291" t="str">
        <f>IFERROR(I100/H100*100,"")</f>
        <v/>
      </c>
      <c r="K100" s="240">
        <v>0</v>
      </c>
      <c r="L100" s="24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99" t="str">
        <f t="shared" si="5"/>
        <v/>
      </c>
    </row>
    <row r="101" spans="1:15" s="1" customFormat="1" ht="15.75" x14ac:dyDescent="0.2">
      <c r="A101" s="101">
        <f t="shared" si="4"/>
        <v>38.216127499999999</v>
      </c>
      <c r="B101" s="213" t="s">
        <v>99</v>
      </c>
      <c r="C101" s="193">
        <v>108.538</v>
      </c>
      <c r="D101" s="155">
        <v>38.216127499999999</v>
      </c>
      <c r="E101" s="266">
        <f>IFERROR(D101/C101*100,0)</f>
        <v>35.209905747295878</v>
      </c>
      <c r="F101" s="161">
        <v>30.537754</v>
      </c>
      <c r="G101" s="128">
        <f>IFERROR(D101-F101,"")</f>
        <v>7.6783734999999993</v>
      </c>
      <c r="H101" s="305">
        <v>107.7</v>
      </c>
      <c r="I101" s="133">
        <v>45.026052499999999</v>
      </c>
      <c r="J101" s="292">
        <f>IFERROR(I101/H101*100,"")</f>
        <v>41.806919684308262</v>
      </c>
      <c r="K101" s="266">
        <v>33.134868000000004</v>
      </c>
      <c r="L101" s="246">
        <f>IFERROR(I101-K101,"")</f>
        <v>11.891184499999994</v>
      </c>
      <c r="M101" s="161">
        <f>IFERROR(IF(D101&gt;0,I101/D101*10,""),"")</f>
        <v>11.781950565242383</v>
      </c>
      <c r="N101" s="126">
        <f>IFERROR(IF(F101&gt;0,K101/F101*10,""),"")</f>
        <v>10.850460056754667</v>
      </c>
      <c r="O101" s="128">
        <f t="shared" si="5"/>
        <v>0.93149050848771608</v>
      </c>
    </row>
    <row r="102" spans="1:15" s="3" customFormat="1" x14ac:dyDescent="0.2">
      <c r="B102" s="2"/>
      <c r="C102" s="2"/>
      <c r="J102" s="1"/>
    </row>
    <row r="103" spans="1:15" s="3" customFormat="1" x14ac:dyDescent="0.2">
      <c r="B103" s="2"/>
      <c r="C103" s="2"/>
      <c r="J103" s="1"/>
    </row>
    <row r="104" spans="1:15" s="3" customFormat="1" x14ac:dyDescent="0.2">
      <c r="B104" s="2"/>
      <c r="C104" s="2"/>
      <c r="J104" s="1"/>
    </row>
    <row r="105" spans="1:15" s="3" customFormat="1" x14ac:dyDescent="0.2">
      <c r="B105" s="2"/>
      <c r="C105" s="2"/>
      <c r="J105" s="1"/>
    </row>
    <row r="106" spans="1:15" s="3" customFormat="1" x14ac:dyDescent="0.2">
      <c r="B106" s="2"/>
      <c r="C106" s="2"/>
      <c r="J106" s="1"/>
    </row>
    <row r="107" spans="1:15" s="3" customFormat="1" x14ac:dyDescent="0.2">
      <c r="B107" s="2"/>
      <c r="C107" s="2"/>
      <c r="J107" s="1"/>
    </row>
    <row r="108" spans="1:15" s="3" customFormat="1" x14ac:dyDescent="0.2">
      <c r="B108" s="2"/>
      <c r="C108" s="2"/>
      <c r="J108" s="1"/>
    </row>
    <row r="109" spans="1:15" s="3" customFormat="1" x14ac:dyDescent="0.2">
      <c r="B109" s="2"/>
      <c r="C109" s="2"/>
      <c r="J109" s="1"/>
    </row>
    <row r="110" spans="1:15" s="3" customFormat="1" x14ac:dyDescent="0.2">
      <c r="B110" s="2"/>
      <c r="C110" s="2"/>
      <c r="J110" s="1"/>
    </row>
    <row r="111" spans="1:15" s="3" customFormat="1" x14ac:dyDescent="0.2">
      <c r="B111" s="2"/>
      <c r="C111" s="2"/>
      <c r="J111" s="1"/>
    </row>
    <row r="112" spans="1:15" s="3" customFormat="1" x14ac:dyDescent="0.2">
      <c r="B112" s="2"/>
      <c r="C112" s="2"/>
      <c r="J112" s="1"/>
    </row>
    <row r="113" spans="2:10" s="5" customFormat="1" x14ac:dyDescent="0.2">
      <c r="B113" s="2"/>
      <c r="C113" s="2"/>
      <c r="J113" s="6"/>
    </row>
    <row r="114" spans="2:10" s="5" customFormat="1" x14ac:dyDescent="0.2">
      <c r="B114" s="2"/>
      <c r="C114" s="2"/>
      <c r="J114" s="6"/>
    </row>
    <row r="115" spans="2:10" s="5" customFormat="1" x14ac:dyDescent="0.2">
      <c r="B115" s="2"/>
      <c r="C115" s="2"/>
      <c r="J115" s="6"/>
    </row>
    <row r="116" spans="2:10" s="5" customFormat="1" x14ac:dyDescent="0.2">
      <c r="B116" s="2"/>
      <c r="C116" s="2"/>
      <c r="J116" s="6"/>
    </row>
    <row r="117" spans="2:10" s="5" customFormat="1" x14ac:dyDescent="0.2">
      <c r="B117" s="2"/>
      <c r="C117" s="2"/>
      <c r="J117" s="6"/>
    </row>
    <row r="118" spans="2:10" s="5" customFormat="1" x14ac:dyDescent="0.2">
      <c r="B118" s="2"/>
      <c r="C118" s="2"/>
      <c r="J118" s="6"/>
    </row>
    <row r="119" spans="2:10" s="5" customFormat="1" x14ac:dyDescent="0.2">
      <c r="B119" s="2"/>
      <c r="C119" s="2"/>
      <c r="J119" s="6"/>
    </row>
    <row r="120" spans="2:10" s="5" customFormat="1" x14ac:dyDescent="0.2">
      <c r="B120" s="2"/>
      <c r="C120" s="2"/>
      <c r="J120" s="6"/>
    </row>
    <row r="121" spans="2:10" s="5" customFormat="1" x14ac:dyDescent="0.2">
      <c r="B121" s="2"/>
      <c r="C121" s="2"/>
      <c r="J121" s="6"/>
    </row>
    <row r="122" spans="2:10" s="5" customFormat="1" x14ac:dyDescent="0.2">
      <c r="B122" s="2"/>
      <c r="C122" s="2"/>
      <c r="J122" s="6"/>
    </row>
    <row r="123" spans="2:10" s="5" customFormat="1" x14ac:dyDescent="0.2">
      <c r="B123" s="2"/>
      <c r="C123" s="2"/>
      <c r="J123" s="6"/>
    </row>
    <row r="124" spans="2:10" s="5" customFormat="1" x14ac:dyDescent="0.2">
      <c r="B124" s="2"/>
      <c r="C124" s="2"/>
      <c r="J124" s="6"/>
    </row>
    <row r="125" spans="2:10" s="5" customFormat="1" x14ac:dyDescent="0.2">
      <c r="B125" s="2"/>
      <c r="C125" s="2"/>
      <c r="J125" s="6"/>
    </row>
    <row r="126" spans="2:10" s="5" customFormat="1" x14ac:dyDescent="0.2">
      <c r="B126" s="2"/>
      <c r="C126" s="2"/>
      <c r="J126" s="6"/>
    </row>
    <row r="127" spans="2:10" s="5" customFormat="1" x14ac:dyDescent="0.2">
      <c r="B127" s="2"/>
      <c r="C127" s="2"/>
      <c r="J127" s="6"/>
    </row>
    <row r="128" spans="2:10" s="5" customFormat="1" x14ac:dyDescent="0.2">
      <c r="B128" s="2"/>
      <c r="C128" s="2"/>
      <c r="J128" s="6"/>
    </row>
    <row r="129" spans="2:10" s="5" customFormat="1" x14ac:dyDescent="0.2">
      <c r="B129" s="2"/>
      <c r="C129" s="2"/>
      <c r="J129" s="6"/>
    </row>
    <row r="130" spans="2:10" s="5" customFormat="1" x14ac:dyDescent="0.2">
      <c r="B130" s="2"/>
      <c r="C130" s="2"/>
      <c r="J130" s="6"/>
    </row>
    <row r="131" spans="2:10" s="5" customFormat="1" x14ac:dyDescent="0.2">
      <c r="B131" s="2"/>
      <c r="C131" s="2"/>
      <c r="J131" s="6"/>
    </row>
    <row r="132" spans="2:10" s="5" customFormat="1" x14ac:dyDescent="0.2">
      <c r="B132" s="2"/>
      <c r="C132" s="2"/>
      <c r="J132" s="6"/>
    </row>
    <row r="133" spans="2:10" s="5" customFormat="1" x14ac:dyDescent="0.2">
      <c r="B133" s="2"/>
      <c r="C133" s="2"/>
      <c r="J133" s="6"/>
    </row>
    <row r="134" spans="2:10" s="5" customFormat="1" x14ac:dyDescent="0.2">
      <c r="B134" s="2"/>
      <c r="C134" s="2"/>
      <c r="J134" s="6"/>
    </row>
    <row r="135" spans="2:10" s="5" customFormat="1" x14ac:dyDescent="0.2">
      <c r="B135" s="2"/>
      <c r="C135" s="2"/>
      <c r="J135" s="6"/>
    </row>
    <row r="136" spans="2:10" s="5" customFormat="1" x14ac:dyDescent="0.2">
      <c r="B136" s="2"/>
      <c r="C136" s="2"/>
      <c r="J136" s="6"/>
    </row>
    <row r="137" spans="2:10" s="5" customFormat="1" x14ac:dyDescent="0.2">
      <c r="B137" s="2"/>
      <c r="C137" s="2"/>
      <c r="J137" s="6"/>
    </row>
    <row r="138" spans="2:10" s="5" customFormat="1" x14ac:dyDescent="0.2">
      <c r="B138" s="2"/>
      <c r="C138" s="2"/>
      <c r="J138" s="6"/>
    </row>
    <row r="139" spans="2:10" s="5" customFormat="1" x14ac:dyDescent="0.2">
      <c r="B139" s="2"/>
      <c r="C139" s="2"/>
      <c r="J139" s="6"/>
    </row>
    <row r="140" spans="2:10" s="5" customFormat="1" x14ac:dyDescent="0.2">
      <c r="B140" s="2"/>
      <c r="C140" s="2"/>
      <c r="J140" s="6"/>
    </row>
    <row r="141" spans="2:10" s="5" customFormat="1" x14ac:dyDescent="0.2">
      <c r="B141" s="2"/>
      <c r="C141" s="2"/>
      <c r="J141" s="6"/>
    </row>
    <row r="142" spans="2:10" s="6" customFormat="1" x14ac:dyDescent="0.2">
      <c r="B142" s="4"/>
      <c r="C142" s="4"/>
    </row>
    <row r="143" spans="2:10" s="6" customFormat="1" x14ac:dyDescent="0.2">
      <c r="B143" s="4"/>
      <c r="C143" s="4"/>
    </row>
    <row r="144" spans="2:10" s="6" customFormat="1" x14ac:dyDescent="0.2">
      <c r="B144" s="4"/>
      <c r="C144" s="4"/>
    </row>
    <row r="145" spans="2:5" s="6" customFormat="1" x14ac:dyDescent="0.2">
      <c r="B145" s="4"/>
      <c r="C145" s="4"/>
    </row>
    <row r="146" spans="2:5" s="6" customFormat="1" x14ac:dyDescent="0.2">
      <c r="B146" s="4"/>
      <c r="C146" s="4"/>
      <c r="D146" s="178"/>
      <c r="E146" s="178"/>
    </row>
    <row r="147" spans="2:5" s="6" customFormat="1" ht="15.75" x14ac:dyDescent="0.25">
      <c r="B147" s="15"/>
      <c r="C147" s="15"/>
    </row>
    <row r="148" spans="2:5" s="6" customFormat="1" x14ac:dyDescent="0.2">
      <c r="B148" s="4"/>
      <c r="C148" s="4"/>
      <c r="D148" s="178"/>
      <c r="E148" s="178"/>
    </row>
    <row r="149" spans="2:5" s="6" customFormat="1" x14ac:dyDescent="0.2">
      <c r="B149" s="4"/>
      <c r="C149" s="4"/>
    </row>
    <row r="150" spans="2:5" s="6" customFormat="1" x14ac:dyDescent="0.2">
      <c r="B150" s="4"/>
      <c r="C150" s="4"/>
    </row>
    <row r="151" spans="2:5" s="6" customFormat="1" x14ac:dyDescent="0.2">
      <c r="B151" s="4"/>
      <c r="C151" s="4"/>
    </row>
    <row r="152" spans="2:5" s="6" customFormat="1" x14ac:dyDescent="0.2">
      <c r="B152" s="4"/>
      <c r="C152" s="4"/>
    </row>
    <row r="153" spans="2:5" s="6" customFormat="1" x14ac:dyDescent="0.2">
      <c r="B153" s="4"/>
      <c r="C153" s="4"/>
    </row>
    <row r="154" spans="2:5" s="6" customFormat="1" x14ac:dyDescent="0.2">
      <c r="B154" s="4"/>
      <c r="C154" s="4"/>
    </row>
    <row r="155" spans="2:5" s="6" customFormat="1" x14ac:dyDescent="0.2">
      <c r="B155" s="4"/>
      <c r="C155" s="4"/>
    </row>
    <row r="156" spans="2:5" s="6" customFormat="1" x14ac:dyDescent="0.2">
      <c r="B156" s="4"/>
      <c r="C156" s="4"/>
    </row>
    <row r="157" spans="2:5" s="6" customFormat="1" x14ac:dyDescent="0.2">
      <c r="B157" s="4"/>
      <c r="C157" s="4"/>
    </row>
    <row r="158" spans="2:5" s="6" customFormat="1" x14ac:dyDescent="0.2">
      <c r="B158" s="4"/>
      <c r="C158" s="4"/>
    </row>
    <row r="159" spans="2:5" s="6" customFormat="1" x14ac:dyDescent="0.2">
      <c r="B159" s="4"/>
      <c r="C159" s="4"/>
    </row>
    <row r="160" spans="2:5" s="6" customFormat="1" x14ac:dyDescent="0.2">
      <c r="B160" s="4"/>
      <c r="C160" s="4"/>
    </row>
    <row r="161" spans="2:3" s="6" customFormat="1" x14ac:dyDescent="0.2">
      <c r="B161" s="4"/>
      <c r="C161" s="4"/>
    </row>
    <row r="162" spans="2:3" s="6" customFormat="1" x14ac:dyDescent="0.2">
      <c r="B162" s="4"/>
      <c r="C162" s="4"/>
    </row>
    <row r="163" spans="2:3" s="6" customFormat="1" x14ac:dyDescent="0.2">
      <c r="B163" s="4"/>
      <c r="C163" s="4"/>
    </row>
    <row r="164" spans="2:3" s="6" customFormat="1" x14ac:dyDescent="0.2">
      <c r="B164" s="4"/>
      <c r="C164" s="4"/>
    </row>
    <row r="165" spans="2:3" s="6" customFormat="1" x14ac:dyDescent="0.2">
      <c r="B165" s="4"/>
      <c r="C165" s="4"/>
    </row>
    <row r="166" spans="2:3" s="6" customFormat="1" x14ac:dyDescent="0.2">
      <c r="B166" s="4"/>
      <c r="C166" s="4"/>
    </row>
    <row r="167" spans="2:3" s="6" customFormat="1" x14ac:dyDescent="0.2">
      <c r="B167" s="4"/>
      <c r="C167" s="4"/>
    </row>
    <row r="168" spans="2:3" s="6" customFormat="1" x14ac:dyDescent="0.2">
      <c r="B168" s="4"/>
      <c r="C168" s="4"/>
    </row>
    <row r="169" spans="2:3" s="6" customFormat="1" x14ac:dyDescent="0.2">
      <c r="B169" s="4"/>
      <c r="C169" s="4"/>
    </row>
    <row r="170" spans="2:3" s="6" customFormat="1" x14ac:dyDescent="0.2">
      <c r="B170" s="4"/>
      <c r="C170" s="4"/>
    </row>
    <row r="171" spans="2:3" s="6" customFormat="1" x14ac:dyDescent="0.2">
      <c r="B171" s="4"/>
      <c r="C171" s="4"/>
    </row>
    <row r="172" spans="2:3" s="6" customFormat="1" x14ac:dyDescent="0.2">
      <c r="B172" s="4"/>
      <c r="C172" s="4"/>
    </row>
    <row r="173" spans="2:3" s="6" customFormat="1" x14ac:dyDescent="0.2">
      <c r="B173" s="4"/>
      <c r="C173" s="4"/>
    </row>
    <row r="174" spans="2:3" s="6" customFormat="1" x14ac:dyDescent="0.2">
      <c r="B174" s="4"/>
      <c r="C174" s="4"/>
    </row>
    <row r="175" spans="2:3" s="6" customFormat="1" x14ac:dyDescent="0.2">
      <c r="B175" s="4"/>
      <c r="C175" s="4"/>
    </row>
    <row r="176" spans="2:3" s="6" customFormat="1" x14ac:dyDescent="0.2">
      <c r="B176" s="4"/>
      <c r="C176" s="4"/>
    </row>
    <row r="177" spans="2:3" s="6" customFormat="1" x14ac:dyDescent="0.2">
      <c r="B177" s="4"/>
      <c r="C177" s="4"/>
    </row>
    <row r="178" spans="2:3" s="6" customFormat="1" x14ac:dyDescent="0.2">
      <c r="B178" s="4"/>
      <c r="C178" s="4"/>
    </row>
    <row r="179" spans="2:3" s="6" customFormat="1" x14ac:dyDescent="0.2">
      <c r="B179" s="4"/>
      <c r="C179" s="4"/>
    </row>
    <row r="180" spans="2:3" s="6" customFormat="1" x14ac:dyDescent="0.2">
      <c r="B180" s="4"/>
      <c r="C180" s="4"/>
    </row>
    <row r="181" spans="2:3" s="6" customFormat="1" x14ac:dyDescent="0.2">
      <c r="B181" s="4"/>
      <c r="C181" s="4"/>
    </row>
    <row r="182" spans="2:3" s="6" customFormat="1" x14ac:dyDescent="0.2">
      <c r="B182" s="4"/>
      <c r="C182" s="4"/>
    </row>
    <row r="183" spans="2:3" s="6" customFormat="1" x14ac:dyDescent="0.2">
      <c r="B183" s="4"/>
      <c r="C183" s="4"/>
    </row>
    <row r="184" spans="2:3" s="6" customFormat="1" x14ac:dyDescent="0.2">
      <c r="B184" s="4"/>
      <c r="C184" s="4"/>
    </row>
    <row r="185" spans="2:3" s="6" customFormat="1" x14ac:dyDescent="0.2">
      <c r="B185" s="4"/>
      <c r="C185" s="4"/>
    </row>
    <row r="186" spans="2:3" s="6" customFormat="1" x14ac:dyDescent="0.2">
      <c r="B186" s="4"/>
      <c r="C186" s="4"/>
    </row>
    <row r="187" spans="2:3" s="6" customFormat="1" x14ac:dyDescent="0.2">
      <c r="B187" s="4"/>
      <c r="C187" s="4"/>
    </row>
    <row r="188" spans="2:3" s="6" customFormat="1" x14ac:dyDescent="0.2">
      <c r="B188" s="4"/>
      <c r="C188" s="4"/>
    </row>
    <row r="189" spans="2:3" s="8" customFormat="1" x14ac:dyDescent="0.2">
      <c r="B189" s="16"/>
      <c r="C189" s="16"/>
    </row>
    <row r="190" spans="2:3" s="8" customFormat="1" x14ac:dyDescent="0.2">
      <c r="B190" s="16"/>
      <c r="C190" s="16"/>
    </row>
    <row r="191" spans="2:3" s="8" customFormat="1" x14ac:dyDescent="0.2">
      <c r="B191" s="16"/>
      <c r="C191" s="16"/>
    </row>
    <row r="192" spans="2:3" s="8" customFormat="1" x14ac:dyDescent="0.2">
      <c r="B192" s="16"/>
      <c r="C192" s="16"/>
    </row>
    <row r="193" spans="2:3" s="8" customFormat="1" x14ac:dyDescent="0.2">
      <c r="B193" s="16"/>
      <c r="C193" s="16"/>
    </row>
    <row r="194" spans="2:3" s="8" customFormat="1" x14ac:dyDescent="0.2">
      <c r="B194" s="16"/>
      <c r="C194" s="16"/>
    </row>
    <row r="195" spans="2:3" s="8" customFormat="1" x14ac:dyDescent="0.2">
      <c r="B195" s="16"/>
      <c r="C195" s="16"/>
    </row>
    <row r="196" spans="2:3" s="8" customFormat="1" x14ac:dyDescent="0.2">
      <c r="B196" s="16"/>
      <c r="C196" s="16"/>
    </row>
    <row r="197" spans="2:3" s="8" customFormat="1" x14ac:dyDescent="0.2">
      <c r="B197" s="16"/>
      <c r="C197" s="16"/>
    </row>
    <row r="198" spans="2:3" s="8" customFormat="1" x14ac:dyDescent="0.2">
      <c r="B198" s="16"/>
      <c r="C198" s="16"/>
    </row>
    <row r="199" spans="2:3" s="8" customFormat="1" x14ac:dyDescent="0.2">
      <c r="B199" s="16"/>
      <c r="C199" s="16"/>
    </row>
    <row r="200" spans="2:3" s="8" customFormat="1" x14ac:dyDescent="0.2">
      <c r="B200" s="16"/>
      <c r="C200" s="16"/>
    </row>
    <row r="201" spans="2:3" s="8" customFormat="1" x14ac:dyDescent="0.2">
      <c r="B201" s="16"/>
      <c r="C201" s="16"/>
    </row>
    <row r="202" spans="2:3" s="8" customFormat="1" x14ac:dyDescent="0.2">
      <c r="B202" s="16"/>
      <c r="C202" s="16"/>
    </row>
    <row r="203" spans="2:3" s="8" customFormat="1" x14ac:dyDescent="0.2">
      <c r="B203" s="16"/>
      <c r="C203" s="16"/>
    </row>
    <row r="204" spans="2:3" s="8" customFormat="1" x14ac:dyDescent="0.2">
      <c r="B204" s="16"/>
      <c r="C204" s="16"/>
    </row>
    <row r="205" spans="2:3" s="8" customFormat="1" x14ac:dyDescent="0.2">
      <c r="B205" s="16"/>
      <c r="C205" s="16"/>
    </row>
    <row r="206" spans="2:3" s="8" customFormat="1" x14ac:dyDescent="0.2">
      <c r="B206" s="16"/>
      <c r="C206" s="16"/>
    </row>
    <row r="207" spans="2:3" s="8" customFormat="1" x14ac:dyDescent="0.2">
      <c r="B207" s="16"/>
      <c r="C207" s="16"/>
    </row>
    <row r="208" spans="2:3" s="8" customFormat="1" x14ac:dyDescent="0.2">
      <c r="B208" s="16"/>
      <c r="C208" s="16"/>
    </row>
    <row r="209" spans="2:3" s="8" customFormat="1" x14ac:dyDescent="0.2">
      <c r="B209" s="16"/>
      <c r="C209" s="16"/>
    </row>
    <row r="210" spans="2:3" s="8" customFormat="1" x14ac:dyDescent="0.2">
      <c r="B210" s="16"/>
      <c r="C210" s="16"/>
    </row>
    <row r="211" spans="2:3" s="8" customFormat="1" x14ac:dyDescent="0.2">
      <c r="B211" s="16"/>
      <c r="C211" s="16"/>
    </row>
    <row r="212" spans="2:3" s="8" customFormat="1" x14ac:dyDescent="0.2">
      <c r="B212" s="16"/>
      <c r="C212" s="16"/>
    </row>
    <row r="213" spans="2:3" s="8" customFormat="1" x14ac:dyDescent="0.2">
      <c r="B213" s="16"/>
      <c r="C213" s="16"/>
    </row>
    <row r="214" spans="2:3" s="8" customFormat="1" x14ac:dyDescent="0.2">
      <c r="B214" s="16"/>
      <c r="C214" s="16"/>
    </row>
    <row r="215" spans="2:3" s="8" customFormat="1" x14ac:dyDescent="0.2">
      <c r="B215" s="16"/>
      <c r="C215" s="16"/>
    </row>
    <row r="216" spans="2:3" s="8" customFormat="1" x14ac:dyDescent="0.2">
      <c r="B216" s="16"/>
      <c r="C216" s="16"/>
    </row>
    <row r="217" spans="2:3" s="8" customFormat="1" x14ac:dyDescent="0.2">
      <c r="B217" s="16"/>
      <c r="C217" s="16"/>
    </row>
    <row r="218" spans="2:3" s="8" customFormat="1" x14ac:dyDescent="0.2">
      <c r="B218" s="16"/>
      <c r="C218" s="16"/>
    </row>
    <row r="219" spans="2:3" s="8" customFormat="1" x14ac:dyDescent="0.2">
      <c r="B219" s="16"/>
      <c r="C219" s="16"/>
    </row>
    <row r="220" spans="2:3" s="8" customFormat="1" x14ac:dyDescent="0.2">
      <c r="B220" s="16"/>
      <c r="C220" s="16"/>
    </row>
    <row r="221" spans="2:3" s="8" customFormat="1" x14ac:dyDescent="0.2">
      <c r="B221" s="16"/>
      <c r="C221" s="16"/>
    </row>
    <row r="222" spans="2:3" s="8" customFormat="1" x14ac:dyDescent="0.2">
      <c r="B222" s="16"/>
      <c r="C222" s="16"/>
    </row>
    <row r="223" spans="2:3" s="8" customFormat="1" x14ac:dyDescent="0.2">
      <c r="B223" s="16"/>
      <c r="C223" s="16"/>
    </row>
    <row r="224" spans="2:3" s="8" customFormat="1" x14ac:dyDescent="0.2">
      <c r="B224" s="16"/>
      <c r="C224" s="16"/>
    </row>
    <row r="225" spans="2:3" s="8" customFormat="1" ht="0.75" customHeight="1" x14ac:dyDescent="0.2">
      <c r="B225" s="16"/>
      <c r="C225" s="16"/>
    </row>
    <row r="226" spans="2:3" s="8" customFormat="1" x14ac:dyDescent="0.2">
      <c r="B226" s="16"/>
      <c r="C226" s="16"/>
    </row>
    <row r="227" spans="2:3" s="8" customFormat="1" x14ac:dyDescent="0.2">
      <c r="B227" s="16"/>
      <c r="C227" s="16"/>
    </row>
    <row r="228" spans="2:3" s="8" customFormat="1" x14ac:dyDescent="0.2">
      <c r="B228" s="16"/>
      <c r="C228" s="16"/>
    </row>
    <row r="229" spans="2:3" s="8" customFormat="1" x14ac:dyDescent="0.2">
      <c r="B229" s="16"/>
      <c r="C229" s="16"/>
    </row>
    <row r="230" spans="2:3" s="8" customFormat="1" x14ac:dyDescent="0.2">
      <c r="B230" s="16"/>
      <c r="C230" s="16"/>
    </row>
    <row r="231" spans="2:3" s="8" customFormat="1" x14ac:dyDescent="0.2">
      <c r="B231" s="16"/>
      <c r="C231" s="16"/>
    </row>
    <row r="232" spans="2:3" s="8" customFormat="1" x14ac:dyDescent="0.2">
      <c r="B232" s="16"/>
      <c r="C232" s="16"/>
    </row>
    <row r="233" spans="2:3" s="8" customFormat="1" x14ac:dyDescent="0.2">
      <c r="B233" s="16"/>
      <c r="C233" s="16"/>
    </row>
    <row r="234" spans="2:3" s="8" customFormat="1" x14ac:dyDescent="0.2">
      <c r="B234" s="16"/>
      <c r="C234" s="16"/>
    </row>
    <row r="235" spans="2:3" s="8" customFormat="1" x14ac:dyDescent="0.2">
      <c r="B235" s="16"/>
      <c r="C235" s="16"/>
    </row>
    <row r="236" spans="2:3" s="8" customFormat="1" x14ac:dyDescent="0.2">
      <c r="B236" s="16"/>
      <c r="C236" s="16"/>
    </row>
    <row r="237" spans="2:3" s="8" customFormat="1" x14ac:dyDescent="0.2">
      <c r="B237" s="16"/>
      <c r="C237" s="16"/>
    </row>
    <row r="238" spans="2:3" s="8" customFormat="1" x14ac:dyDescent="0.2">
      <c r="B238" s="16"/>
      <c r="C238" s="16"/>
    </row>
    <row r="239" spans="2:3" s="8" customFormat="1" x14ac:dyDescent="0.2">
      <c r="B239" s="16"/>
      <c r="C239" s="16"/>
    </row>
    <row r="240" spans="2:3" s="8" customFormat="1" x14ac:dyDescent="0.2">
      <c r="B240" s="16"/>
      <c r="C240" s="16"/>
    </row>
    <row r="241" spans="2:3" s="8" customFormat="1" x14ac:dyDescent="0.2">
      <c r="B241" s="16"/>
      <c r="C241" s="16"/>
    </row>
    <row r="242" spans="2:3" s="8" customFormat="1" x14ac:dyDescent="0.2">
      <c r="B242" s="16"/>
      <c r="C242" s="16"/>
    </row>
    <row r="243" spans="2:3" s="8" customFormat="1" x14ac:dyDescent="0.2">
      <c r="B243" s="16"/>
      <c r="C243" s="16"/>
    </row>
    <row r="244" spans="2:3" s="8" customFormat="1" x14ac:dyDescent="0.2">
      <c r="B244" s="16"/>
      <c r="C244" s="16"/>
    </row>
    <row r="245" spans="2:3" s="8" customFormat="1" x14ac:dyDescent="0.2">
      <c r="B245" s="16"/>
      <c r="C245" s="16"/>
    </row>
    <row r="246" spans="2:3" s="8" customFormat="1" x14ac:dyDescent="0.2">
      <c r="B246" s="16"/>
      <c r="C246" s="16"/>
    </row>
    <row r="247" spans="2:3" s="8" customFormat="1" x14ac:dyDescent="0.2">
      <c r="B247" s="16"/>
      <c r="C247" s="16"/>
    </row>
    <row r="248" spans="2:3" s="8" customFormat="1" x14ac:dyDescent="0.2">
      <c r="B248" s="16"/>
      <c r="C248" s="16"/>
    </row>
    <row r="249" spans="2:3" s="8" customFormat="1" x14ac:dyDescent="0.2">
      <c r="B249" s="16"/>
      <c r="C249" s="16"/>
    </row>
    <row r="250" spans="2:3" s="8" customFormat="1" x14ac:dyDescent="0.2">
      <c r="B250" s="16"/>
      <c r="C250" s="16"/>
    </row>
    <row r="251" spans="2:3" s="8" customFormat="1" x14ac:dyDescent="0.2">
      <c r="B251" s="16"/>
      <c r="C251" s="16"/>
    </row>
    <row r="252" spans="2:3" s="8" customFormat="1" x14ac:dyDescent="0.2">
      <c r="B252" s="16"/>
      <c r="C252" s="16"/>
    </row>
    <row r="253" spans="2:3" s="8" customFormat="1" x14ac:dyDescent="0.2">
      <c r="B253" s="16"/>
      <c r="C253" s="16"/>
    </row>
    <row r="254" spans="2:3" s="8" customFormat="1" x14ac:dyDescent="0.2">
      <c r="B254" s="16"/>
      <c r="C254" s="16"/>
    </row>
    <row r="255" spans="2:3" s="8" customFormat="1" x14ac:dyDescent="0.2">
      <c r="B255" s="16"/>
      <c r="C255" s="16"/>
    </row>
    <row r="256" spans="2:3" s="8" customFormat="1" x14ac:dyDescent="0.2">
      <c r="B256" s="16"/>
      <c r="C256" s="16"/>
    </row>
    <row r="257" spans="2:3" s="8" customFormat="1" x14ac:dyDescent="0.2">
      <c r="B257" s="16"/>
      <c r="C257" s="16"/>
    </row>
    <row r="258" spans="2:3" s="8" customFormat="1" x14ac:dyDescent="0.2">
      <c r="B258" s="16"/>
      <c r="C258" s="16"/>
    </row>
    <row r="259" spans="2:3" s="8" customFormat="1" x14ac:dyDescent="0.2">
      <c r="B259" s="16"/>
      <c r="C259" s="16"/>
    </row>
    <row r="260" spans="2:3" s="8" customFormat="1" x14ac:dyDescent="0.2">
      <c r="B260" s="16"/>
      <c r="C260" s="16"/>
    </row>
    <row r="261" spans="2:3" s="8" customFormat="1" x14ac:dyDescent="0.2">
      <c r="B261" s="16"/>
      <c r="C261" s="16"/>
    </row>
    <row r="262" spans="2:3" s="8" customFormat="1" x14ac:dyDescent="0.2">
      <c r="B262" s="16"/>
      <c r="C262" s="16"/>
    </row>
    <row r="263" spans="2:3" s="8" customFormat="1" x14ac:dyDescent="0.2"/>
    <row r="264" spans="2:3" s="8" customFormat="1" x14ac:dyDescent="0.2"/>
    <row r="265" spans="2:3" s="8" customFormat="1" x14ac:dyDescent="0.2"/>
    <row r="266" spans="2:3" s="8" customFormat="1" x14ac:dyDescent="0.2"/>
    <row r="267" spans="2:3" s="8" customFormat="1" x14ac:dyDescent="0.2"/>
    <row r="268" spans="2:3" s="8" customFormat="1" x14ac:dyDescent="0.2"/>
    <row r="269" spans="2:3" s="8" customFormat="1" x14ac:dyDescent="0.2"/>
    <row r="270" spans="2:3" s="8" customFormat="1" x14ac:dyDescent="0.2"/>
    <row r="271" spans="2:3" s="8" customFormat="1" x14ac:dyDescent="0.2"/>
    <row r="272" spans="2:3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6" fitToHeight="2" orientation="landscape" r:id="rId1"/>
  <rowBreaks count="1" manualBreakCount="1">
    <brk id="52" min="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I8" sqref="I8"/>
    </sheetView>
  </sheetViews>
  <sheetFormatPr defaultColWidth="9.140625" defaultRowHeight="15" x14ac:dyDescent="0.2"/>
  <cols>
    <col min="1" max="1" width="9.5703125" style="68" hidden="1" customWidth="1"/>
    <col min="2" max="2" width="32.140625" style="7" customWidth="1"/>
    <col min="3" max="3" width="15.7109375" style="7" customWidth="1"/>
    <col min="4" max="4" width="9.7109375" style="7" customWidth="1"/>
    <col min="5" max="5" width="12.5703125" style="7" customWidth="1"/>
    <col min="6" max="6" width="10.28515625" style="7" customWidth="1"/>
    <col min="7" max="7" width="11.42578125" style="7" customWidth="1"/>
    <col min="8" max="8" width="23.85546875" style="7" customWidth="1"/>
    <col min="9" max="9" width="11" style="7" customWidth="1"/>
    <col min="10" max="10" width="12.5703125" style="8" customWidth="1"/>
    <col min="11" max="11" width="10.5703125" style="7" customWidth="1"/>
    <col min="12" max="12" width="11.5703125" style="7" customWidth="1"/>
    <col min="13" max="13" width="9.85546875" style="7" customWidth="1"/>
    <col min="14" max="14" width="10.28515625" style="7" customWidth="1"/>
    <col min="15" max="15" width="12.140625" style="7" customWidth="1"/>
    <col min="16" max="16" width="20.42578125" style="115" customWidth="1"/>
    <col min="17" max="17" width="17.42578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108</v>
      </c>
      <c r="Q1" s="120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123</v>
      </c>
      <c r="Q2" s="106"/>
      <c r="R2" s="106"/>
    </row>
    <row r="3" spans="1:18" s="8" customFormat="1" ht="27" customHeight="1" x14ac:dyDescent="0.2">
      <c r="A3" s="68"/>
      <c r="B3" s="384" t="s">
        <v>0</v>
      </c>
      <c r="C3" s="365" t="s">
        <v>164</v>
      </c>
      <c r="D3" s="369" t="s">
        <v>147</v>
      </c>
      <c r="E3" s="387"/>
      <c r="F3" s="387"/>
      <c r="G3" s="387"/>
      <c r="H3" s="390" t="s">
        <v>148</v>
      </c>
      <c r="I3" s="391"/>
      <c r="J3" s="391"/>
      <c r="K3" s="391"/>
      <c r="L3" s="392"/>
      <c r="M3" s="388" t="s">
        <v>146</v>
      </c>
      <c r="N3" s="388"/>
      <c r="O3" s="389"/>
      <c r="P3" s="117" t="s">
        <v>132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262.57940610000003</v>
      </c>
      <c r="B5" s="271" t="s">
        <v>1</v>
      </c>
      <c r="C5" s="272">
        <v>301.89069560000002</v>
      </c>
      <c r="D5" s="282">
        <v>262.57940610000003</v>
      </c>
      <c r="E5" s="274">
        <f>IFERROR(D5/C5*100,0)</f>
        <v>86.978303712915093</v>
      </c>
      <c r="F5" s="275">
        <v>263.46385300000003</v>
      </c>
      <c r="G5" s="104">
        <f>IFERROR(D5-F5,"")</f>
        <v>-0.88444690000000037</v>
      </c>
      <c r="H5" s="306">
        <v>7076.9391133333329</v>
      </c>
      <c r="I5" s="273">
        <v>6749.3905489999997</v>
      </c>
      <c r="J5" s="350">
        <f>IFERROR(I5/H5*100,"")</f>
        <v>95.371606861556657</v>
      </c>
      <c r="K5" s="277">
        <v>6262.1401375000005</v>
      </c>
      <c r="L5" s="256">
        <f>IFERROR(I5-K5,"")</f>
        <v>487.25041149999925</v>
      </c>
      <c r="M5" s="283">
        <f>IFERROR(IF(D5&gt;0,I5/D5*10,""),"")</f>
        <v>257.04188493859186</v>
      </c>
      <c r="N5" s="103">
        <f>IFERROR(IF(F5&gt;0,K5/F5*10,""),"")</f>
        <v>237.68498282381074</v>
      </c>
      <c r="O5" s="127">
        <f>IFERROR(M5-N5,0)</f>
        <v>19.356902114781121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79.570931000000002</v>
      </c>
      <c r="B6" s="203" t="s">
        <v>2</v>
      </c>
      <c r="C6" s="204">
        <v>105.78463120000001</v>
      </c>
      <c r="D6" s="226">
        <v>79.570931000000002</v>
      </c>
      <c r="E6" s="78">
        <f>IFERROR(D6/C6*100,0)</f>
        <v>75.219746098618529</v>
      </c>
      <c r="F6" s="229">
        <v>92.821322999999992</v>
      </c>
      <c r="G6" s="82">
        <f>IFERROR(D6-F6,"")</f>
        <v>-13.250391999999991</v>
      </c>
      <c r="H6" s="307">
        <v>2897.1330000000003</v>
      </c>
      <c r="I6" s="130">
        <v>2420.6089754999994</v>
      </c>
      <c r="J6" s="341">
        <f>IFERROR(I6/H6*100,"")</f>
        <v>83.551876130643606</v>
      </c>
      <c r="K6" s="241">
        <v>2425.2747210000002</v>
      </c>
      <c r="L6" s="247">
        <f>IFERROR(I6-K6,"")</f>
        <v>-4.6657455000008667</v>
      </c>
      <c r="M6" s="94">
        <f>IFERROR(IF(D6&gt;0,I6/D6*10,""),"")</f>
        <v>304.20769809768836</v>
      </c>
      <c r="N6" s="73">
        <f>IFERROR(IF(F6&gt;0,K6/F6*10,""),"")</f>
        <v>261.28422248409458</v>
      </c>
      <c r="O6" s="140">
        <f t="shared" ref="O6:O69" si="1">IFERROR(M6-N6,0)</f>
        <v>42.92347561359378</v>
      </c>
      <c r="P6" s="117"/>
      <c r="Q6" s="3" t="s">
        <v>160</v>
      </c>
    </row>
    <row r="7" spans="1:18" s="1" customFormat="1" ht="15.75" x14ac:dyDescent="0.2">
      <c r="A7" s="101">
        <f t="shared" si="0"/>
        <v>0.65326799999999996</v>
      </c>
      <c r="B7" s="205" t="s">
        <v>3</v>
      </c>
      <c r="C7" s="206">
        <v>1.2735400000000001</v>
      </c>
      <c r="D7" s="165">
        <v>0.65326799999999996</v>
      </c>
      <c r="E7" s="240">
        <f>IFERROR(D7/C7*100,0)</f>
        <v>51.295444194921238</v>
      </c>
      <c r="F7" s="230">
        <v>1.0018089000000001</v>
      </c>
      <c r="G7" s="83">
        <f>IFERROR(D7-F7,"")</f>
        <v>-0.34854090000000015</v>
      </c>
      <c r="H7" s="308">
        <v>32.6</v>
      </c>
      <c r="I7" s="131">
        <v>23.5540585</v>
      </c>
      <c r="J7" s="338">
        <f>IFERROR(I7/H7*100,"")</f>
        <v>72.251713190184034</v>
      </c>
      <c r="K7" s="240">
        <v>21.609707499999999</v>
      </c>
      <c r="L7" s="243">
        <f>IFERROR(I7-K7,"")</f>
        <v>1.9443510000000011</v>
      </c>
      <c r="M7" s="95">
        <f>IFERROR(IF(D7&gt;0,I7/D7*10,""),"")</f>
        <v>360.55735930735932</v>
      </c>
      <c r="N7" s="74">
        <f>IFERROR(IF(F7&gt;0,K7/F7*10,""),"")</f>
        <v>215.70688281966744</v>
      </c>
      <c r="O7" s="99">
        <f t="shared" si="1"/>
        <v>144.85047648769188</v>
      </c>
      <c r="P7" s="117"/>
      <c r="Q7" s="3" t="s">
        <v>160</v>
      </c>
    </row>
    <row r="8" spans="1:18" s="1" customFormat="1" ht="15.75" x14ac:dyDescent="0.2">
      <c r="A8" s="101">
        <f t="shared" si="0"/>
        <v>22.06446</v>
      </c>
      <c r="B8" s="205" t="s">
        <v>4</v>
      </c>
      <c r="C8" s="206">
        <v>29.820499999999999</v>
      </c>
      <c r="D8" s="165">
        <v>22.06446</v>
      </c>
      <c r="E8" s="240">
        <f>IFERROR(D8/C8*100,0)</f>
        <v>73.990912291879752</v>
      </c>
      <c r="F8" s="230">
        <v>25.915186000000002</v>
      </c>
      <c r="G8" s="83">
        <f>IFERROR(D8-F8,"")</f>
        <v>-3.8507260000000016</v>
      </c>
      <c r="H8" s="308">
        <v>900</v>
      </c>
      <c r="I8" s="131">
        <v>830.66995499999985</v>
      </c>
      <c r="J8" s="338">
        <f>IFERROR(I8/H8*100,"")</f>
        <v>92.296661666666651</v>
      </c>
      <c r="K8" s="240">
        <v>703.05594999999994</v>
      </c>
      <c r="L8" s="243">
        <f>IFERROR(I8-K8,"")</f>
        <v>127.61400499999991</v>
      </c>
      <c r="M8" s="95">
        <f>IFERROR(IF(D8&gt;0,I8/D8*10,""),"")</f>
        <v>376.47418291678099</v>
      </c>
      <c r="N8" s="74">
        <f>IFERROR(IF(F8&gt;0,K8/F8*10,""),"")</f>
        <v>271.29110707521062</v>
      </c>
      <c r="O8" s="99">
        <f t="shared" si="1"/>
        <v>105.18307584157037</v>
      </c>
      <c r="P8" s="117"/>
      <c r="Q8" s="3" t="s">
        <v>160</v>
      </c>
    </row>
    <row r="9" spans="1:18" s="1" customFormat="1" ht="15.75" x14ac:dyDescent="0.2">
      <c r="A9" s="101">
        <f t="shared" si="0"/>
        <v>3.3185570000000002</v>
      </c>
      <c r="B9" s="205" t="s">
        <v>5</v>
      </c>
      <c r="C9" s="206">
        <v>3.43465</v>
      </c>
      <c r="D9" s="165">
        <v>3.3185570000000002</v>
      </c>
      <c r="E9" s="240">
        <f>IFERROR(D9/C9*100,0)</f>
        <v>96.619946719461964</v>
      </c>
      <c r="F9" s="230">
        <v>2.5407256999999999</v>
      </c>
      <c r="G9" s="83">
        <f>IFERROR(D9-F9,"")</f>
        <v>0.77783130000000034</v>
      </c>
      <c r="H9" s="308">
        <v>70</v>
      </c>
      <c r="I9" s="131">
        <v>82.832372499999991</v>
      </c>
      <c r="J9" s="338">
        <f>IFERROR(I9/H9*100,"")</f>
        <v>118.33196071428571</v>
      </c>
      <c r="K9" s="240">
        <v>76.773988500000002</v>
      </c>
      <c r="L9" s="243">
        <f>IFERROR(I9-K9,"")</f>
        <v>6.0583839999999896</v>
      </c>
      <c r="M9" s="95">
        <f>IFERROR(IF(D9&gt;0,I9/D9*10,""),"")</f>
        <v>249.60358523297924</v>
      </c>
      <c r="N9" s="74">
        <f>IFERROR(IF(F9&gt;0,K9/F9*10,""),"")</f>
        <v>302.173463668274</v>
      </c>
      <c r="O9" s="99">
        <f t="shared" si="1"/>
        <v>-52.569878435294754</v>
      </c>
      <c r="P9" s="117"/>
      <c r="Q9" s="3" t="s">
        <v>160</v>
      </c>
    </row>
    <row r="10" spans="1:18" s="1" customFormat="1" ht="15.75" x14ac:dyDescent="0.2">
      <c r="A10" s="101">
        <f t="shared" si="0"/>
        <v>1.7353820000000002</v>
      </c>
      <c r="B10" s="205" t="s">
        <v>6</v>
      </c>
      <c r="C10" s="206">
        <v>1.5726999999999998</v>
      </c>
      <c r="D10" s="165">
        <v>1.7353820000000002</v>
      </c>
      <c r="E10" s="240">
        <f>IFERROR(D10/C10*100,0)</f>
        <v>110.3441215743626</v>
      </c>
      <c r="F10" s="230">
        <v>1.6880534</v>
      </c>
      <c r="G10" s="83">
        <f>IFERROR(D10-F10,"")</f>
        <v>4.7328600000000165E-2</v>
      </c>
      <c r="H10" s="308">
        <v>19</v>
      </c>
      <c r="I10" s="131">
        <v>26.807419999999993</v>
      </c>
      <c r="J10" s="338">
        <f>IFERROR(I10/H10*100,"")</f>
        <v>141.0916842105263</v>
      </c>
      <c r="K10" s="240">
        <v>23.229999999999997</v>
      </c>
      <c r="L10" s="243">
        <f>IFERROR(I10-K10,"")</f>
        <v>3.5774199999999965</v>
      </c>
      <c r="M10" s="95">
        <f>IFERROR(IF(D10&gt;0,I10/D10*10,""),"")</f>
        <v>154.47561401466646</v>
      </c>
      <c r="N10" s="74">
        <f>IFERROR(IF(F10&gt;0,K10/F10*10,""),"")</f>
        <v>137.61412997953735</v>
      </c>
      <c r="O10" s="99">
        <f t="shared" si="1"/>
        <v>16.861484035129109</v>
      </c>
      <c r="P10" s="117"/>
      <c r="Q10" s="3" t="s">
        <v>160</v>
      </c>
    </row>
    <row r="11" spans="1:18" s="1" customFormat="1" ht="15.75" x14ac:dyDescent="0.2">
      <c r="A11" s="101">
        <f t="shared" si="0"/>
        <v>0.96657000000000015</v>
      </c>
      <c r="B11" s="205" t="s">
        <v>7</v>
      </c>
      <c r="C11" s="206">
        <v>1.0454599999999998</v>
      </c>
      <c r="D11" s="165">
        <v>0.96657000000000015</v>
      </c>
      <c r="E11" s="240">
        <f>IFERROR(D11/C11*100,0)</f>
        <v>92.454039370229395</v>
      </c>
      <c r="F11" s="230">
        <v>0.85699510000000012</v>
      </c>
      <c r="G11" s="83">
        <f>IFERROR(D11-F11,"")</f>
        <v>0.10957490000000003</v>
      </c>
      <c r="H11" s="308">
        <v>19.2</v>
      </c>
      <c r="I11" s="131">
        <v>17.523550499999999</v>
      </c>
      <c r="J11" s="338">
        <f>IFERROR(I11/H11*100,"")</f>
        <v>91.268492187499987</v>
      </c>
      <c r="K11" s="240">
        <v>12.193426999999998</v>
      </c>
      <c r="L11" s="243">
        <f>IFERROR(I11-K11,"")</f>
        <v>5.3301235000000009</v>
      </c>
      <c r="M11" s="95">
        <f>IFERROR(IF(D11&gt;0,I11/D11*10,""),"")</f>
        <v>181.29623824451409</v>
      </c>
      <c r="N11" s="74">
        <f>IFERROR(IF(F11&gt;0,K11/F11*10,""),"")</f>
        <v>142.28117523659114</v>
      </c>
      <c r="O11" s="99">
        <f t="shared" si="1"/>
        <v>39.015063007922947</v>
      </c>
      <c r="P11" s="117"/>
      <c r="Q11" s="3" t="s">
        <v>160</v>
      </c>
    </row>
    <row r="12" spans="1:18" s="1" customFormat="1" ht="15.75" x14ac:dyDescent="0.2">
      <c r="A12" s="101">
        <f t="shared" si="0"/>
        <v>1.416525</v>
      </c>
      <c r="B12" s="205" t="s">
        <v>8</v>
      </c>
      <c r="C12" s="206">
        <v>1.71793</v>
      </c>
      <c r="D12" s="165">
        <v>1.416525</v>
      </c>
      <c r="E12" s="240">
        <f>IFERROR(D12/C12*100,0)</f>
        <v>82.455338692496198</v>
      </c>
      <c r="F12" s="230">
        <v>1.4189591000000001</v>
      </c>
      <c r="G12" s="83">
        <f>IFERROR(D12-F12,"")</f>
        <v>-2.4341000000001056E-3</v>
      </c>
      <c r="H12" s="308">
        <v>37.700000000000003</v>
      </c>
      <c r="I12" s="131">
        <v>28.340599999999995</v>
      </c>
      <c r="J12" s="338">
        <f>IFERROR(I12/H12*100,"")</f>
        <v>75.174005305039771</v>
      </c>
      <c r="K12" s="240">
        <v>24.994318499999995</v>
      </c>
      <c r="L12" s="243">
        <f>IFERROR(I12-K12,"")</f>
        <v>3.3462814999999999</v>
      </c>
      <c r="M12" s="95">
        <f>IFERROR(IF(D12&gt;0,I12/D12*10,""),"")</f>
        <v>200.0713012477718</v>
      </c>
      <c r="N12" s="74">
        <f>IFERROR(IF(F12&gt;0,K12/F12*10,""),"")</f>
        <v>176.1454470393121</v>
      </c>
      <c r="O12" s="99">
        <f t="shared" si="1"/>
        <v>23.925854208459697</v>
      </c>
      <c r="P12" s="117"/>
      <c r="Q12" s="3" t="s">
        <v>160</v>
      </c>
    </row>
    <row r="13" spans="1:18" s="1" customFormat="1" ht="15.75" x14ac:dyDescent="0.2">
      <c r="A13" s="101">
        <f t="shared" si="0"/>
        <v>1.7698230000000001</v>
      </c>
      <c r="B13" s="205" t="s">
        <v>9</v>
      </c>
      <c r="C13" s="206">
        <v>1.603</v>
      </c>
      <c r="D13" s="165">
        <v>1.7698230000000001</v>
      </c>
      <c r="E13" s="240">
        <f>IFERROR(D13/C13*100,0)</f>
        <v>110.40692451653152</v>
      </c>
      <c r="F13" s="230">
        <v>1.4675906000000001</v>
      </c>
      <c r="G13" s="83">
        <f>IFERROR(D13-F13,"")</f>
        <v>0.30223240000000007</v>
      </c>
      <c r="H13" s="308">
        <v>35.122999999999998</v>
      </c>
      <c r="I13" s="131">
        <v>39.717492499999992</v>
      </c>
      <c r="J13" s="338">
        <f>IFERROR(I13/H13*100,"")</f>
        <v>113.08115052814394</v>
      </c>
      <c r="K13" s="240">
        <v>37.010035999999999</v>
      </c>
      <c r="L13" s="243">
        <f>IFERROR(I13-K13,"")</f>
        <v>2.7074564999999922</v>
      </c>
      <c r="M13" s="95">
        <f>IFERROR(IF(D13&gt;0,I13/D13*10,""),"")</f>
        <v>224.41505449980019</v>
      </c>
      <c r="N13" s="74">
        <f>IFERROR(IF(F13&gt;0,K13/F13*10,""),"")</f>
        <v>252.18229116485207</v>
      </c>
      <c r="O13" s="99">
        <f t="shared" si="1"/>
        <v>-27.767236665051882</v>
      </c>
      <c r="P13" s="117"/>
      <c r="Q13" s="3" t="s">
        <v>160</v>
      </c>
    </row>
    <row r="14" spans="1:18" s="1" customFormat="1" ht="15.75" x14ac:dyDescent="0.2">
      <c r="A14" s="101">
        <f t="shared" si="0"/>
        <v>1.5976180000000002</v>
      </c>
      <c r="B14" s="205" t="s">
        <v>10</v>
      </c>
      <c r="C14" s="206">
        <v>1.7665999999999999</v>
      </c>
      <c r="D14" s="165">
        <v>1.5976180000000002</v>
      </c>
      <c r="E14" s="240">
        <f>IFERROR(D14/C14*100,0)</f>
        <v>90.434620174346207</v>
      </c>
      <c r="F14" s="230">
        <v>1.6848113</v>
      </c>
      <c r="G14" s="83">
        <f>IFERROR(D14-F14,"")</f>
        <v>-8.7193299999999807E-2</v>
      </c>
      <c r="H14" s="308">
        <v>57</v>
      </c>
      <c r="I14" s="131">
        <v>53.323303500000002</v>
      </c>
      <c r="J14" s="338">
        <f>IFERROR(I14/H14*100,"")</f>
        <v>93.549655263157888</v>
      </c>
      <c r="K14" s="240">
        <v>57.418752499999997</v>
      </c>
      <c r="L14" s="243">
        <f>IFERROR(I14-K14,"")</f>
        <v>-4.095448999999995</v>
      </c>
      <c r="M14" s="95">
        <f>IFERROR(IF(D14&gt;0,I14/D14*10,""),"")</f>
        <v>333.76754330509539</v>
      </c>
      <c r="N14" s="74">
        <f>IFERROR(IF(F14&gt;0,K14/F14*10,""),"")</f>
        <v>340.80227560202138</v>
      </c>
      <c r="O14" s="99">
        <f t="shared" si="1"/>
        <v>-7.0347322969259949</v>
      </c>
      <c r="P14" s="117"/>
      <c r="Q14" s="3" t="s">
        <v>160</v>
      </c>
    </row>
    <row r="15" spans="1:18" s="1" customFormat="1" ht="15.75" x14ac:dyDescent="0.2">
      <c r="A15" s="101">
        <f t="shared" si="0"/>
        <v>2.6452910000000003</v>
      </c>
      <c r="B15" s="205" t="s">
        <v>11</v>
      </c>
      <c r="C15" s="206">
        <v>5.4362142000000002</v>
      </c>
      <c r="D15" s="165">
        <v>2.6452910000000003</v>
      </c>
      <c r="E15" s="240">
        <f>IFERROR(D15/C15*100,0)</f>
        <v>48.660536591806853</v>
      </c>
      <c r="F15" s="230">
        <v>4.9258306000000003</v>
      </c>
      <c r="G15" s="83">
        <f>IFERROR(D15-F15,"")</f>
        <v>-2.2805396</v>
      </c>
      <c r="H15" s="308">
        <v>185</v>
      </c>
      <c r="I15" s="131">
        <v>100.38612199999999</v>
      </c>
      <c r="J15" s="338">
        <f>IFERROR(I15/H15*100,"")</f>
        <v>54.262768648648638</v>
      </c>
      <c r="K15" s="240">
        <v>167.95057699999998</v>
      </c>
      <c r="L15" s="243">
        <f>IFERROR(I15-K15,"")</f>
        <v>-67.564454999999995</v>
      </c>
      <c r="M15" s="95">
        <f>IFERROR(IF(D15&gt;0,I15/D15*10,""),"")</f>
        <v>379.4899011110686</v>
      </c>
      <c r="N15" s="74">
        <f>IFERROR(IF(F15&gt;0,K15/F15*10,""),"")</f>
        <v>340.95889736849654</v>
      </c>
      <c r="O15" s="99">
        <f t="shared" si="1"/>
        <v>38.531003742572068</v>
      </c>
      <c r="P15" s="117"/>
      <c r="Q15" s="3" t="s">
        <v>160</v>
      </c>
    </row>
    <row r="16" spans="1:18" s="1" customFormat="1" ht="15.75" x14ac:dyDescent="0.2">
      <c r="A16" s="101">
        <f t="shared" si="0"/>
        <v>11.972136000000001</v>
      </c>
      <c r="B16" s="205" t="s">
        <v>58</v>
      </c>
      <c r="C16" s="206">
        <v>13.631607000000001</v>
      </c>
      <c r="D16" s="165">
        <v>11.972136000000001</v>
      </c>
      <c r="E16" s="240">
        <f>IFERROR(D16/C16*100,0)</f>
        <v>87.826299569815944</v>
      </c>
      <c r="F16" s="230">
        <v>11.887700000000001</v>
      </c>
      <c r="G16" s="83">
        <f>IFERROR(D16-F16,"")</f>
        <v>8.4436000000000178E-2</v>
      </c>
      <c r="H16" s="308">
        <v>400</v>
      </c>
      <c r="I16" s="131">
        <v>337.23687899999999</v>
      </c>
      <c r="J16" s="338">
        <f>IFERROR(I16/H16*100,"")</f>
        <v>84.309219749999997</v>
      </c>
      <c r="K16" s="240">
        <v>322.89699999999999</v>
      </c>
      <c r="L16" s="243">
        <f>IFERROR(I16-K16,"")</f>
        <v>14.339878999999996</v>
      </c>
      <c r="M16" s="95">
        <f>IFERROR(IF(D16&gt;0,I16/D16*10,""),"")</f>
        <v>281.68480461631907</v>
      </c>
      <c r="N16" s="74">
        <f>IFERROR(IF(F16&gt;0,K16/F16*10,""),"")</f>
        <v>271.62276975361084</v>
      </c>
      <c r="O16" s="99">
        <f t="shared" si="1"/>
        <v>10.062034862708231</v>
      </c>
      <c r="P16" s="117"/>
      <c r="Q16" s="3" t="s">
        <v>160</v>
      </c>
    </row>
    <row r="17" spans="1:17" s="1" customFormat="1" ht="15.75" x14ac:dyDescent="0.2">
      <c r="A17" s="101">
        <f t="shared" si="0"/>
        <v>1.57762</v>
      </c>
      <c r="B17" s="205" t="s">
        <v>12</v>
      </c>
      <c r="C17" s="206">
        <v>2.746</v>
      </c>
      <c r="D17" s="165">
        <v>1.57762</v>
      </c>
      <c r="E17" s="240">
        <f>IFERROR(D17/C17*100,0)</f>
        <v>57.451565914056815</v>
      </c>
      <c r="F17" s="230">
        <v>2.0533299999999999</v>
      </c>
      <c r="G17" s="83">
        <f>IFERROR(D17-F17,"")</f>
        <v>-0.47570999999999986</v>
      </c>
      <c r="H17" s="308">
        <v>69</v>
      </c>
      <c r="I17" s="131">
        <v>41.035794999999993</v>
      </c>
      <c r="J17" s="338">
        <f>IFERROR(I17/H17*100,"")</f>
        <v>59.472166666666659</v>
      </c>
      <c r="K17" s="240">
        <v>52.19780999999999</v>
      </c>
      <c r="L17" s="243">
        <f>IFERROR(I17-K17,"")</f>
        <v>-11.162014999999997</v>
      </c>
      <c r="M17" s="95">
        <f>IFERROR(IF(D17&gt;0,I17/D17*10,""),"")</f>
        <v>260.11203585147246</v>
      </c>
      <c r="N17" s="74">
        <f>IFERROR(IF(F17&gt;0,K17/F17*10,""),"")</f>
        <v>254.21052631578945</v>
      </c>
      <c r="O17" s="99">
        <f t="shared" si="1"/>
        <v>5.9015095356830045</v>
      </c>
      <c r="P17" s="117"/>
      <c r="Q17" s="3" t="s">
        <v>160</v>
      </c>
    </row>
    <row r="18" spans="1:17" s="1" customFormat="1" ht="15.75" x14ac:dyDescent="0.2">
      <c r="A18" s="101">
        <f t="shared" si="0"/>
        <v>2.3930940000000001</v>
      </c>
      <c r="B18" s="205" t="s">
        <v>13</v>
      </c>
      <c r="C18" s="206">
        <v>3.5469999999999997</v>
      </c>
      <c r="D18" s="165">
        <v>2.3930940000000001</v>
      </c>
      <c r="E18" s="240">
        <f>IFERROR(D18/C18*100,0)</f>
        <v>67.46811389906965</v>
      </c>
      <c r="F18" s="230">
        <v>4.0353338000000001</v>
      </c>
      <c r="G18" s="83">
        <f>IFERROR(D18-F18,"")</f>
        <v>-1.6422398</v>
      </c>
      <c r="H18" s="308">
        <v>103.4</v>
      </c>
      <c r="I18" s="131">
        <v>61.231957000000001</v>
      </c>
      <c r="J18" s="338">
        <f>IFERROR(I18/H18*100,"")</f>
        <v>59.218527079303676</v>
      </c>
      <c r="K18" s="240">
        <v>100.395414</v>
      </c>
      <c r="L18" s="243">
        <f>IFERROR(I18-K18,"")</f>
        <v>-39.163457000000001</v>
      </c>
      <c r="M18" s="95">
        <f>IFERROR(IF(D18&gt;0,I18/D18*10,""),"")</f>
        <v>255.86941841816494</v>
      </c>
      <c r="N18" s="74">
        <f>IFERROR(IF(F18&gt;0,K18/F18*10,""),"")</f>
        <v>248.79085343571828</v>
      </c>
      <c r="O18" s="99">
        <f t="shared" si="1"/>
        <v>7.0785649824466645</v>
      </c>
      <c r="P18" s="117"/>
      <c r="Q18" s="3" t="s">
        <v>160</v>
      </c>
    </row>
    <row r="19" spans="1:17" s="1" customFormat="1" ht="15.75" x14ac:dyDescent="0.2">
      <c r="A19" s="101">
        <f t="shared" si="0"/>
        <v>1.1354420000000003</v>
      </c>
      <c r="B19" s="205" t="s">
        <v>14</v>
      </c>
      <c r="C19" s="206">
        <v>1.6676899999999999</v>
      </c>
      <c r="D19" s="165">
        <v>1.1354420000000003</v>
      </c>
      <c r="E19" s="240">
        <f>IFERROR(D19/C19*100,0)</f>
        <v>68.08471598438561</v>
      </c>
      <c r="F19" s="230">
        <v>1.2827909000000002</v>
      </c>
      <c r="G19" s="83">
        <f>IFERROR(D19-F19,"")</f>
        <v>-0.14734889999999989</v>
      </c>
      <c r="H19" s="308">
        <v>35</v>
      </c>
      <c r="I19" s="131">
        <v>23.966390999999998</v>
      </c>
      <c r="J19" s="338">
        <f>IFERROR(I19/H19*100,"")</f>
        <v>68.475402857142853</v>
      </c>
      <c r="K19" s="240">
        <v>27.187230499999998</v>
      </c>
      <c r="L19" s="243">
        <f>IFERROR(I19-K19,"")</f>
        <v>-3.2208395000000003</v>
      </c>
      <c r="M19" s="95">
        <f>IFERROR(IF(D19&gt;0,I19/D19*10,""),"")</f>
        <v>211.07543141789708</v>
      </c>
      <c r="N19" s="74">
        <f>IFERROR(IF(F19&gt;0,K19/F19*10,""),"")</f>
        <v>211.93813036871398</v>
      </c>
      <c r="O19" s="99">
        <f t="shared" si="1"/>
        <v>-0.86269895081690606</v>
      </c>
      <c r="P19" s="117"/>
      <c r="Q19" s="3" t="s">
        <v>160</v>
      </c>
    </row>
    <row r="20" spans="1:17" s="1" customFormat="1" ht="15.75" x14ac:dyDescent="0.2">
      <c r="A20" s="101">
        <f t="shared" si="0"/>
        <v>2.4641980000000001</v>
      </c>
      <c r="B20" s="205" t="s">
        <v>15</v>
      </c>
      <c r="C20" s="206">
        <v>3.464</v>
      </c>
      <c r="D20" s="165">
        <v>2.4641980000000001</v>
      </c>
      <c r="E20" s="240">
        <f>IFERROR(D20/C20*100,0)</f>
        <v>71.137355658198615</v>
      </c>
      <c r="F20" s="230">
        <v>3.4668856000000003</v>
      </c>
      <c r="G20" s="83">
        <f>IFERROR(D20-F20,"")</f>
        <v>-1.0026876000000002</v>
      </c>
      <c r="H20" s="308">
        <v>120</v>
      </c>
      <c r="I20" s="131">
        <v>89.871062500000008</v>
      </c>
      <c r="J20" s="338">
        <f>IFERROR(I20/H20*100,"")</f>
        <v>74.892552083333342</v>
      </c>
      <c r="K20" s="240">
        <v>105.47116899999999</v>
      </c>
      <c r="L20" s="243">
        <f>IFERROR(I20-K20,"")</f>
        <v>-15.600106499999981</v>
      </c>
      <c r="M20" s="95">
        <f>IFERROR(IF(D20&gt;0,I20/D20*10,""),"")</f>
        <v>364.70714812689562</v>
      </c>
      <c r="N20" s="74">
        <f>IFERROR(IF(F20&gt;0,K20/F20*10,""),"")</f>
        <v>304.22454378073502</v>
      </c>
      <c r="O20" s="99">
        <f t="shared" si="1"/>
        <v>60.482604346160599</v>
      </c>
      <c r="P20" s="117"/>
      <c r="Q20" s="3" t="s">
        <v>160</v>
      </c>
    </row>
    <row r="21" spans="1:17" s="1" customFormat="1" ht="15.75" x14ac:dyDescent="0.2">
      <c r="A21" s="101">
        <f t="shared" si="0"/>
        <v>7.5592440000000005</v>
      </c>
      <c r="B21" s="205" t="s">
        <v>16</v>
      </c>
      <c r="C21" s="206">
        <v>7.6301000000000005</v>
      </c>
      <c r="D21" s="165">
        <v>7.5592440000000005</v>
      </c>
      <c r="E21" s="240">
        <f>IFERROR(D21/C21*100,0)</f>
        <v>99.071362105345926</v>
      </c>
      <c r="F21" s="230">
        <v>6.8635257000000003</v>
      </c>
      <c r="G21" s="83">
        <f>IFERROR(D21-F21,"")</f>
        <v>0.69571830000000023</v>
      </c>
      <c r="H21" s="308">
        <v>157.11000000000001</v>
      </c>
      <c r="I21" s="131">
        <v>186.22677949999999</v>
      </c>
      <c r="J21" s="338">
        <f>IFERROR(I21/H21*100,"")</f>
        <v>118.53273470816623</v>
      </c>
      <c r="K21" s="240">
        <v>163.39401249999997</v>
      </c>
      <c r="L21" s="243">
        <f>IFERROR(I21-K21,"")</f>
        <v>22.832767000000018</v>
      </c>
      <c r="M21" s="95">
        <f>IFERROR(IF(D21&gt;0,I21/D21*10,""),"")</f>
        <v>246.35635455079895</v>
      </c>
      <c r="N21" s="74">
        <f>IFERROR(IF(F21&gt;0,K21/F21*10,""),"")</f>
        <v>238.06133996118052</v>
      </c>
      <c r="O21" s="99">
        <f t="shared" si="1"/>
        <v>8.2950145896184324</v>
      </c>
      <c r="P21" s="117"/>
      <c r="Q21" s="3" t="s">
        <v>160</v>
      </c>
    </row>
    <row r="22" spans="1:17" s="1" customFormat="1" ht="15.75" x14ac:dyDescent="0.2">
      <c r="A22" s="101">
        <f t="shared" si="0"/>
        <v>12.554300000000001</v>
      </c>
      <c r="B22" s="205" t="s">
        <v>17</v>
      </c>
      <c r="C22" s="206">
        <v>21.8675</v>
      </c>
      <c r="D22" s="165">
        <v>12.554300000000001</v>
      </c>
      <c r="E22" s="240">
        <f>IFERROR(D22/C22*100,0)</f>
        <v>57.410769406653714</v>
      </c>
      <c r="F22" s="230">
        <v>18.263829999999999</v>
      </c>
      <c r="G22" s="83">
        <f>IFERROR(D22-F22,"")</f>
        <v>-5.7095299999999973</v>
      </c>
      <c r="H22" s="308">
        <v>570</v>
      </c>
      <c r="I22" s="131">
        <v>382.94655</v>
      </c>
      <c r="J22" s="338">
        <f>IFERROR(I22/H22*100,"")</f>
        <v>67.183605263157901</v>
      </c>
      <c r="K22" s="240">
        <v>436.72399999999993</v>
      </c>
      <c r="L22" s="243">
        <f>IFERROR(I22-K22,"")</f>
        <v>-53.777449999999931</v>
      </c>
      <c r="M22" s="95">
        <f>IFERROR(IF(D22&gt;0,I22/D22*10,""),"")</f>
        <v>305.03218020917132</v>
      </c>
      <c r="N22" s="74">
        <f>IFERROR(IF(F22&gt;0,K22/F22*10,""),"")</f>
        <v>239.11961510811255</v>
      </c>
      <c r="O22" s="99">
        <f t="shared" si="1"/>
        <v>65.91256510105876</v>
      </c>
      <c r="P22" s="117"/>
      <c r="Q22" s="3" t="s">
        <v>160</v>
      </c>
    </row>
    <row r="23" spans="1:17" s="1" customFormat="1" ht="15.75" x14ac:dyDescent="0.2">
      <c r="A23" s="101">
        <f t="shared" si="0"/>
        <v>3.7474030000000003</v>
      </c>
      <c r="B23" s="205" t="s">
        <v>18</v>
      </c>
      <c r="C23" s="206">
        <v>3.53877</v>
      </c>
      <c r="D23" s="165">
        <v>3.7474030000000003</v>
      </c>
      <c r="E23" s="240">
        <f>IFERROR(D23/C23*100,0)</f>
        <v>105.89563605433527</v>
      </c>
      <c r="F23" s="230">
        <v>3.4679663000000005</v>
      </c>
      <c r="G23" s="83">
        <f>IFERROR(D23-F23,"")</f>
        <v>0.27943669999999976</v>
      </c>
      <c r="H23" s="308">
        <v>87</v>
      </c>
      <c r="I23" s="131">
        <v>94.938686999999987</v>
      </c>
      <c r="J23" s="338">
        <f>IFERROR(I23/H23*100,"")</f>
        <v>109.12492758620689</v>
      </c>
      <c r="K23" s="240">
        <v>92.771327999999997</v>
      </c>
      <c r="L23" s="243">
        <f>IFERROR(I23-K23,"")</f>
        <v>2.1673589999999905</v>
      </c>
      <c r="M23" s="95">
        <f>IFERROR(IF(D23&gt;0,I23/D23*10,""),"")</f>
        <v>253.34528205266417</v>
      </c>
      <c r="N23" s="74">
        <f>IFERROR(IF(F23&gt;0,K23/F23*10,""),"")</f>
        <v>267.50931230214081</v>
      </c>
      <c r="O23" s="99">
        <f t="shared" si="1"/>
        <v>-14.164030249476639</v>
      </c>
      <c r="P23" s="117"/>
      <c r="Q23" s="3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153</v>
      </c>
      <c r="C24" s="206">
        <v>2.137E-2</v>
      </c>
      <c r="D24" s="165" t="e">
        <v>#VALUE!</v>
      </c>
      <c r="E24" s="240">
        <f>IFERROR(D24/C24*100,0)</f>
        <v>0</v>
      </c>
      <c r="F24" s="230" t="e">
        <v>#VALUE!</v>
      </c>
      <c r="G24" s="83" t="str">
        <f>IFERROR(D24-F24,"")</f>
        <v/>
      </c>
      <c r="H24" s="308"/>
      <c r="I24" s="131" t="e">
        <v>#VALUE!</v>
      </c>
      <c r="J24" s="338" t="str">
        <f>IFERROR(I24/H24*100,"")</f>
        <v/>
      </c>
      <c r="K24" s="240" t="e">
        <v>#VALUE!</v>
      </c>
      <c r="L24" s="24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7" s="13" customFormat="1" ht="15.75" x14ac:dyDescent="0.25">
      <c r="A25" s="101">
        <f t="shared" si="0"/>
        <v>16.543901000000002</v>
      </c>
      <c r="B25" s="203" t="s">
        <v>19</v>
      </c>
      <c r="C25" s="204">
        <v>17.135465</v>
      </c>
      <c r="D25" s="226">
        <v>16.543901000000002</v>
      </c>
      <c r="E25" s="78">
        <f>IFERROR(D25/C25*100,0)</f>
        <v>96.547721348676575</v>
      </c>
      <c r="F25" s="231">
        <v>14.506236100000004</v>
      </c>
      <c r="G25" s="82">
        <f>IFERROR(D25-F25,"")</f>
        <v>2.0376648999999976</v>
      </c>
      <c r="H25" s="307">
        <v>382</v>
      </c>
      <c r="I25" s="130">
        <v>445.74885499999999</v>
      </c>
      <c r="J25" s="341">
        <f>IFERROR(I25/H25*100,"")</f>
        <v>116.68818193717276</v>
      </c>
      <c r="K25" s="241">
        <v>351.45247749999999</v>
      </c>
      <c r="L25" s="247">
        <f>IFERROR(I25-K25,"")</f>
        <v>94.296377500000006</v>
      </c>
      <c r="M25" s="94">
        <f>IFERROR(IF(D25&gt;0,I25/D25*10,""),"")</f>
        <v>269.43394728969906</v>
      </c>
      <c r="N25" s="73">
        <f>IFERROR(IF(F25&gt;0,K25/F25*10,""),"")</f>
        <v>242.27682155262858</v>
      </c>
      <c r="O25" s="98">
        <f t="shared" si="1"/>
        <v>27.157125737070487</v>
      </c>
      <c r="P25" s="117"/>
      <c r="Q25" s="3" t="s">
        <v>160</v>
      </c>
    </row>
    <row r="26" spans="1:17" s="1" customFormat="1" ht="15" customHeight="1" x14ac:dyDescent="0.2">
      <c r="A26" s="101">
        <f t="shared" si="0"/>
        <v>0.15220700000000004</v>
      </c>
      <c r="B26" s="205" t="s">
        <v>137</v>
      </c>
      <c r="C26" s="206">
        <v>0.23407</v>
      </c>
      <c r="D26" s="165">
        <v>0.15220700000000004</v>
      </c>
      <c r="E26" s="240">
        <f>IFERROR(D26/C26*100,0)</f>
        <v>65.026274191481193</v>
      </c>
      <c r="F26" s="230">
        <v>0.25936800000000004</v>
      </c>
      <c r="G26" s="84">
        <f>IFERROR(D26-F26,"")</f>
        <v>-0.10716100000000001</v>
      </c>
      <c r="H26" s="309">
        <v>3.5</v>
      </c>
      <c r="I26" s="131">
        <v>3.7748749999999998</v>
      </c>
      <c r="J26" s="335">
        <f>IFERROR(I26/H26*100,"")</f>
        <v>107.85357142857141</v>
      </c>
      <c r="K26" s="240">
        <v>5.4776339999999992</v>
      </c>
      <c r="L26" s="248">
        <f>IFERROR(I26-K26,"")</f>
        <v>-1.7027589999999995</v>
      </c>
      <c r="M26" s="95">
        <f>IFERROR(IF(D26&gt;0,I26/D26*10,""),"")</f>
        <v>248.00928998009283</v>
      </c>
      <c r="N26" s="75">
        <f>IFERROR(IF(F26&gt;0,K26/F26*10,""),"")</f>
        <v>211.19158878504666</v>
      </c>
      <c r="O26" s="141">
        <f t="shared" si="1"/>
        <v>36.817701195046169</v>
      </c>
      <c r="P26" s="117"/>
      <c r="Q26" s="3" t="s">
        <v>160</v>
      </c>
    </row>
    <row r="27" spans="1:17" s="1" customFormat="1" ht="15" customHeight="1" x14ac:dyDescent="0.2">
      <c r="A27" s="101">
        <f t="shared" si="0"/>
        <v>0.32996700000000007</v>
      </c>
      <c r="B27" s="205" t="s">
        <v>20</v>
      </c>
      <c r="C27" s="206">
        <v>0.35658499999999999</v>
      </c>
      <c r="D27" s="165">
        <v>0.32996700000000007</v>
      </c>
      <c r="E27" s="240">
        <f>IFERROR(D27/C27*100,0)</f>
        <v>92.535300138816851</v>
      </c>
      <c r="F27" s="230">
        <v>0.20641370000000001</v>
      </c>
      <c r="G27" s="84">
        <f>IFERROR(D27-F27,"")</f>
        <v>0.12355330000000006</v>
      </c>
      <c r="H27" s="309">
        <v>4.8</v>
      </c>
      <c r="I27" s="131">
        <v>7.1199949999999994</v>
      </c>
      <c r="J27" s="335">
        <f>IFERROR(I27/H27*100,"")</f>
        <v>148.33322916666668</v>
      </c>
      <c r="K27" s="240">
        <v>3.3451199999999996</v>
      </c>
      <c r="L27" s="248">
        <f>IFERROR(I27-K27,"")</f>
        <v>3.7748749999999998</v>
      </c>
      <c r="M27" s="95">
        <f>IFERROR(IF(D27&gt;0,I27/D27*10,""),"")</f>
        <v>215.77900214263846</v>
      </c>
      <c r="N27" s="75">
        <f>IFERROR(IF(F27&gt;0,K27/F27*10,""),"")</f>
        <v>162.05901061799676</v>
      </c>
      <c r="O27" s="141">
        <f t="shared" si="1"/>
        <v>53.719991524641699</v>
      </c>
      <c r="P27" s="117"/>
      <c r="Q27" s="3" t="s">
        <v>160</v>
      </c>
    </row>
    <row r="28" spans="1:17" s="1" customFormat="1" ht="15.75" x14ac:dyDescent="0.2">
      <c r="A28" s="101">
        <f t="shared" si="0"/>
        <v>1.4954060000000002</v>
      </c>
      <c r="B28" s="205" t="s">
        <v>21</v>
      </c>
      <c r="C28" s="206">
        <v>1.3456699999999999</v>
      </c>
      <c r="D28" s="165">
        <v>1.4954060000000002</v>
      </c>
      <c r="E28" s="240">
        <f>IFERROR(D28/C28*100,0)</f>
        <v>111.127245164119</v>
      </c>
      <c r="F28" s="230">
        <v>1.2428049999999999</v>
      </c>
      <c r="G28" s="84">
        <f>IFERROR(D28-F28,"")</f>
        <v>0.2526010000000003</v>
      </c>
      <c r="H28" s="309">
        <v>23.5</v>
      </c>
      <c r="I28" s="131">
        <v>28.364991499999995</v>
      </c>
      <c r="J28" s="335">
        <f>IFERROR(I28/H28*100,"")</f>
        <v>120.70209148936169</v>
      </c>
      <c r="K28" s="240">
        <v>24.472804999999997</v>
      </c>
      <c r="L28" s="248">
        <f>IFERROR(I28-K28,"")</f>
        <v>3.8921864999999976</v>
      </c>
      <c r="M28" s="95">
        <f>IFERROR(IF(D28&gt;0,I28/D28*10,""),"")</f>
        <v>189.68087261920834</v>
      </c>
      <c r="N28" s="75">
        <f>IFERROR(IF(F28&gt;0,K28/F28*10,""),"")</f>
        <v>196.9158878504673</v>
      </c>
      <c r="O28" s="141">
        <f t="shared" si="1"/>
        <v>-7.2350152312589557</v>
      </c>
      <c r="P28" s="117"/>
      <c r="Q28" s="3" t="s">
        <v>160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0" t="e">
        <v>#VALUE!</v>
      </c>
      <c r="G29" s="84" t="str">
        <f>IFERROR(D29-F29,"")</f>
        <v/>
      </c>
      <c r="H29" s="309"/>
      <c r="I29" s="131" t="e">
        <v>#VALUE!</v>
      </c>
      <c r="J29" s="335" t="str">
        <f>IFERROR(I29/H29*100,"")</f>
        <v/>
      </c>
      <c r="K29" s="240" t="e">
        <v>#VALUE!</v>
      </c>
      <c r="L29" s="248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7" s="1" customFormat="1" ht="15.75" x14ac:dyDescent="0.2">
      <c r="A30" s="101">
        <f t="shared" si="0"/>
        <v>2.7252830000000001</v>
      </c>
      <c r="B30" s="205" t="s">
        <v>22</v>
      </c>
      <c r="C30" s="206">
        <v>3.1550500000000001</v>
      </c>
      <c r="D30" s="165">
        <v>2.7252830000000001</v>
      </c>
      <c r="E30" s="240">
        <f>IFERROR(D30/C30*100,0)</f>
        <v>86.378440912188395</v>
      </c>
      <c r="F30" s="230">
        <v>2.6023256000000003</v>
      </c>
      <c r="G30" s="83">
        <f>IFERROR(D30-F30,"")</f>
        <v>0.12295739999999977</v>
      </c>
      <c r="H30" s="308">
        <v>66.5</v>
      </c>
      <c r="I30" s="131">
        <v>64.391237000000004</v>
      </c>
      <c r="J30" s="338">
        <f>IFERROR(I30/H30*100,"")</f>
        <v>96.828927819548881</v>
      </c>
      <c r="K30" s="240">
        <v>53.937736999999998</v>
      </c>
      <c r="L30" s="243">
        <f>IFERROR(I30-K30,"")</f>
        <v>10.453500000000005</v>
      </c>
      <c r="M30" s="95">
        <f>IFERROR(IF(D30&gt;0,I30/D30*10,""),"")</f>
        <v>236.2735796612682</v>
      </c>
      <c r="N30" s="74">
        <f>IFERROR(IF(F30&gt;0,K30/F30*10,""),"")</f>
        <v>207.26744186046511</v>
      </c>
      <c r="O30" s="99">
        <f t="shared" si="1"/>
        <v>29.006137800803089</v>
      </c>
      <c r="P30" s="117"/>
      <c r="Q30" s="3" t="s">
        <v>160</v>
      </c>
    </row>
    <row r="31" spans="1:17" s="1" customFormat="1" ht="15.75" x14ac:dyDescent="0.2">
      <c r="A31" s="101">
        <f t="shared" si="0"/>
        <v>2.2497750000000001</v>
      </c>
      <c r="B31" s="205" t="s">
        <v>83</v>
      </c>
      <c r="C31" s="206">
        <v>2.2757100000000001</v>
      </c>
      <c r="D31" s="165">
        <v>2.2497750000000001</v>
      </c>
      <c r="E31" s="240">
        <f>IFERROR(D31/C31*100,0)</f>
        <v>98.860355669219715</v>
      </c>
      <c r="F31" s="230">
        <v>2.0490072000000001</v>
      </c>
      <c r="G31" s="84">
        <f>IFERROR(D31-F31,"")</f>
        <v>0.20076779999999994</v>
      </c>
      <c r="H31" s="309">
        <v>61</v>
      </c>
      <c r="I31" s="131">
        <v>67.195097999999987</v>
      </c>
      <c r="J31" s="335">
        <f>IFERROR(I31/H31*100,"")</f>
        <v>110.15589836065571</v>
      </c>
      <c r="K31" s="240">
        <v>60.830077999999993</v>
      </c>
      <c r="L31" s="248">
        <f>IFERROR(I31-K31,"")</f>
        <v>6.3650199999999941</v>
      </c>
      <c r="M31" s="95">
        <f>IFERROR(IF(D31&gt;0,I31/D31*10,""),"")</f>
        <v>298.67474747474739</v>
      </c>
      <c r="N31" s="75">
        <f>IFERROR(IF(F31&gt;0,K31/F31*10,""),"")</f>
        <v>296.87586261287902</v>
      </c>
      <c r="O31" s="141">
        <f t="shared" si="1"/>
        <v>1.7988848618683733</v>
      </c>
      <c r="P31" s="117"/>
      <c r="Q31" s="3" t="s">
        <v>160</v>
      </c>
    </row>
    <row r="32" spans="1:17" s="1" customFormat="1" ht="15.75" x14ac:dyDescent="0.2">
      <c r="A32" s="101">
        <f t="shared" si="0"/>
        <v>3.3996600000000003</v>
      </c>
      <c r="B32" s="205" t="s">
        <v>23</v>
      </c>
      <c r="C32" s="206">
        <v>3.24356</v>
      </c>
      <c r="D32" s="165">
        <v>3.3996600000000003</v>
      </c>
      <c r="E32" s="240">
        <f>IFERROR(D32/C32*100,0)</f>
        <v>104.81261330143423</v>
      </c>
      <c r="F32" s="230">
        <v>2.9740864</v>
      </c>
      <c r="G32" s="83">
        <f>IFERROR(D32-F32,"")</f>
        <v>0.42557360000000033</v>
      </c>
      <c r="H32" s="308">
        <v>70</v>
      </c>
      <c r="I32" s="131">
        <v>82.100627500000002</v>
      </c>
      <c r="J32" s="338">
        <f>IFERROR(I32/H32*100,"")</f>
        <v>117.28661071428573</v>
      </c>
      <c r="K32" s="240">
        <v>73.052542500000001</v>
      </c>
      <c r="L32" s="243">
        <f>IFERROR(I32-K32,"")</f>
        <v>9.0480850000000004</v>
      </c>
      <c r="M32" s="95">
        <f>IFERROR(IF(D32&gt;0,I32/D32*10,""),"")</f>
        <v>241.49658348187756</v>
      </c>
      <c r="N32" s="74">
        <f>IFERROR(IF(F32&gt;0,K32/F32*10,""),"")</f>
        <v>245.63019588133014</v>
      </c>
      <c r="O32" s="99">
        <f t="shared" si="1"/>
        <v>-4.1336123994525735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>
        <v>6.8000000000000005E-3</v>
      </c>
      <c r="D33" s="165">
        <v>0</v>
      </c>
      <c r="E33" s="240">
        <f>IFERROR(D33/C33*100,0)</f>
        <v>0</v>
      </c>
      <c r="F33" s="230">
        <v>0</v>
      </c>
      <c r="G33" s="84">
        <f>IFERROR(D33-F33,"")</f>
        <v>0</v>
      </c>
      <c r="H33" s="309">
        <v>0.6</v>
      </c>
      <c r="I33" s="131">
        <v>0</v>
      </c>
      <c r="J33" s="335">
        <f>IFERROR(I33/H33*100,"")</f>
        <v>0</v>
      </c>
      <c r="K33" s="240">
        <v>0</v>
      </c>
      <c r="L33" s="248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4.3528980000000006</v>
      </c>
      <c r="B34" s="205" t="s">
        <v>25</v>
      </c>
      <c r="C34" s="206">
        <v>4.4439000000000002</v>
      </c>
      <c r="D34" s="165">
        <v>4.3528980000000006</v>
      </c>
      <c r="E34" s="240">
        <f>IFERROR(D34/C34*100,0)</f>
        <v>97.952204145007769</v>
      </c>
      <c r="F34" s="230">
        <v>3.5079522000000001</v>
      </c>
      <c r="G34" s="84">
        <f>IFERROR(D34-F34,"")</f>
        <v>0.84494580000000052</v>
      </c>
      <c r="H34" s="309">
        <v>111.5</v>
      </c>
      <c r="I34" s="131">
        <v>134.6515335</v>
      </c>
      <c r="J34" s="335">
        <f>IFERROR(I34/H34*100,"")</f>
        <v>120.76370717488788</v>
      </c>
      <c r="K34" s="240">
        <v>86.881361499999983</v>
      </c>
      <c r="L34" s="248">
        <f>IFERROR(I34-K34,"")</f>
        <v>47.770172000000017</v>
      </c>
      <c r="M34" s="95">
        <f>IFERROR(IF(D34&gt;0,I34/D34*10,""),"")</f>
        <v>309.33767228177635</v>
      </c>
      <c r="N34" s="75">
        <f>IFERROR(IF(F34&gt;0,K34/F34*10,""),"")</f>
        <v>247.66974162304712</v>
      </c>
      <c r="O34" s="141">
        <f t="shared" si="1"/>
        <v>61.667930658729233</v>
      </c>
      <c r="P34" s="117"/>
      <c r="Q34" s="3" t="s">
        <v>160</v>
      </c>
    </row>
    <row r="35" spans="1:17" s="1" customFormat="1" ht="15.75" x14ac:dyDescent="0.2">
      <c r="A35" s="101">
        <f t="shared" si="0"/>
        <v>1.8387050000000003</v>
      </c>
      <c r="B35" s="205" t="s">
        <v>26</v>
      </c>
      <c r="C35" s="206">
        <v>2.0741199999999997</v>
      </c>
      <c r="D35" s="165">
        <v>1.8387050000000003</v>
      </c>
      <c r="E35" s="240">
        <f>IFERROR(D35/C35*100,0)</f>
        <v>88.649885252540855</v>
      </c>
      <c r="F35" s="230">
        <v>1.6642780000000001</v>
      </c>
      <c r="G35" s="83">
        <f>IFERROR(D35-F35,"")</f>
        <v>0.17442700000000011</v>
      </c>
      <c r="H35" s="308">
        <v>40.6</v>
      </c>
      <c r="I35" s="131">
        <v>58.150497499999993</v>
      </c>
      <c r="J35" s="338">
        <f>IFERROR(I35/H35*100,"")</f>
        <v>143.22782635467979</v>
      </c>
      <c r="K35" s="240">
        <v>43.455199499999992</v>
      </c>
      <c r="L35" s="243">
        <f>IFERROR(I35-K35,"")</f>
        <v>14.695298000000001</v>
      </c>
      <c r="M35" s="95">
        <f>IFERROR(IF(D35&gt;0,I35/D35*10,""),"")</f>
        <v>316.2578961823674</v>
      </c>
      <c r="N35" s="74">
        <f>IFERROR(IF(F35&gt;0,K35/F35*10,""),"")</f>
        <v>261.10541327831038</v>
      </c>
      <c r="O35" s="99">
        <f t="shared" si="1"/>
        <v>55.152482904057024</v>
      </c>
      <c r="P35" s="117"/>
      <c r="Q35" s="3" t="s">
        <v>160</v>
      </c>
    </row>
    <row r="36" spans="1:17" s="13" customFormat="1" ht="15.75" x14ac:dyDescent="0.25">
      <c r="A36" s="101">
        <f t="shared" si="0"/>
        <v>24.289793000000003</v>
      </c>
      <c r="B36" s="203" t="s">
        <v>59</v>
      </c>
      <c r="C36" s="204">
        <v>28.691034999999999</v>
      </c>
      <c r="D36" s="226">
        <v>24.289793000000003</v>
      </c>
      <c r="E36" s="78">
        <f>IFERROR(D36/C36*100,0)</f>
        <v>84.65987023472664</v>
      </c>
      <c r="F36" s="130">
        <v>20.524654400000003</v>
      </c>
      <c r="G36" s="82">
        <f>IFERROR(D36-F36,"")</f>
        <v>3.7651386000000002</v>
      </c>
      <c r="H36" s="307">
        <v>803.45400000000006</v>
      </c>
      <c r="I36" s="130">
        <v>754.7392155</v>
      </c>
      <c r="J36" s="341">
        <f>IFERROR(I36/H36*100,"")</f>
        <v>93.936829675376558</v>
      </c>
      <c r="K36" s="241">
        <v>647.0983645</v>
      </c>
      <c r="L36" s="247">
        <f>IFERROR(I36-K36,"")</f>
        <v>107.640851</v>
      </c>
      <c r="M36" s="94">
        <f>IFERROR(IF(D36&gt;0,I36/D36*10,""),"")</f>
        <v>310.72278611019863</v>
      </c>
      <c r="N36" s="73">
        <f>IFERROR(IF(F36&gt;0,K36/F36*10,""),"")</f>
        <v>315.2785678573959</v>
      </c>
      <c r="O36" s="98">
        <f t="shared" si="1"/>
        <v>-4.5557817471972726</v>
      </c>
      <c r="P36" s="117"/>
      <c r="Q36" s="3" t="s">
        <v>160</v>
      </c>
    </row>
    <row r="37" spans="1:17" s="17" customFormat="1" ht="15.75" x14ac:dyDescent="0.2">
      <c r="A37" s="101">
        <f t="shared" si="0"/>
        <v>9.5546000000000006E-2</v>
      </c>
      <c r="B37" s="205" t="s">
        <v>84</v>
      </c>
      <c r="C37" s="206">
        <v>8.610000000000001E-2</v>
      </c>
      <c r="D37" s="165">
        <v>9.5546000000000006E-2</v>
      </c>
      <c r="E37" s="240">
        <f>IFERROR(D37/C37*100,0)</f>
        <v>110.97096399535424</v>
      </c>
      <c r="F37" s="230">
        <v>2.0533300000000001E-2</v>
      </c>
      <c r="G37" s="84">
        <f>IFERROR(D37-F37,"")</f>
        <v>7.5012700000000002E-2</v>
      </c>
      <c r="H37" s="309">
        <v>0.95399999999999996</v>
      </c>
      <c r="I37" s="131">
        <v>1.1138784999999998</v>
      </c>
      <c r="J37" s="335">
        <f>IFERROR(I37/H37*100,"")</f>
        <v>116.75875262054505</v>
      </c>
      <c r="K37" s="240">
        <v>0.91061599999999987</v>
      </c>
      <c r="L37" s="248">
        <f>IFERROR(I37-K37,"")</f>
        <v>0.2032624999999999</v>
      </c>
      <c r="M37" s="95">
        <f>IFERROR(IF(D37&gt;0,I37/D37*10,""),"")</f>
        <v>116.58033826638474</v>
      </c>
      <c r="N37" s="75">
        <f>IFERROR(IF(F37&gt;0,K37/F37*10,""),"")</f>
        <v>443.48253812100336</v>
      </c>
      <c r="O37" s="141">
        <f t="shared" si="1"/>
        <v>-326.90219985461863</v>
      </c>
      <c r="P37" s="117"/>
      <c r="Q37" s="3" t="s">
        <v>160</v>
      </c>
    </row>
    <row r="38" spans="1:17" s="1" customFormat="1" ht="15.75" x14ac:dyDescent="0.2">
      <c r="A38" s="101">
        <f t="shared" si="0"/>
        <v>4.444E-2</v>
      </c>
      <c r="B38" s="205" t="s">
        <v>85</v>
      </c>
      <c r="C38" s="206">
        <v>7.6999999999999999E-2</v>
      </c>
      <c r="D38" s="165">
        <v>4.444E-2</v>
      </c>
      <c r="E38" s="240">
        <f>IFERROR(D38/C38*100,0)</f>
        <v>57.714285714285715</v>
      </c>
      <c r="F38" s="230">
        <v>3.8905200000000001E-2</v>
      </c>
      <c r="G38" s="84">
        <f>IFERROR(D38-F38,"")</f>
        <v>5.5347999999999994E-3</v>
      </c>
      <c r="H38" s="309">
        <v>1.4</v>
      </c>
      <c r="I38" s="131">
        <v>1.1847299999999998</v>
      </c>
      <c r="J38" s="335">
        <f>IFERROR(I38/H38*100,"")</f>
        <v>84.623571428571424</v>
      </c>
      <c r="K38" s="240">
        <v>1.7422500000000001</v>
      </c>
      <c r="L38" s="248">
        <f>IFERROR(I38-K38,"")</f>
        <v>-0.55752000000000024</v>
      </c>
      <c r="M38" s="95">
        <f>IFERROR(IF(D38&gt;0,I38/D38*10,""),"")</f>
        <v>266.59090909090907</v>
      </c>
      <c r="N38" s="75">
        <f>IFERROR(IF(F38&gt;0,K38/F38*10,""),"")</f>
        <v>447.81931464174454</v>
      </c>
      <c r="O38" s="141">
        <f t="shared" si="1"/>
        <v>-181.22840555083548</v>
      </c>
      <c r="P38" s="117"/>
      <c r="Q38" s="3" t="s">
        <v>160</v>
      </c>
    </row>
    <row r="39" spans="1:17" s="3" customFormat="1" ht="15.75" x14ac:dyDescent="0.2">
      <c r="A39" s="101">
        <f t="shared" si="0"/>
        <v>0.64438000000000006</v>
      </c>
      <c r="B39" s="207" t="s">
        <v>63</v>
      </c>
      <c r="C39" s="206">
        <v>1.0635399999999999</v>
      </c>
      <c r="D39" s="165">
        <v>0.64438000000000006</v>
      </c>
      <c r="E39" s="240">
        <f>IFERROR(D39/C39*100,0)</f>
        <v>60.588224232280886</v>
      </c>
      <c r="F39" s="230">
        <v>0.4441677</v>
      </c>
      <c r="G39" s="85">
        <f>IFERROR(D39-F39,"")</f>
        <v>0.20021230000000007</v>
      </c>
      <c r="H39" s="310">
        <v>18.3</v>
      </c>
      <c r="I39" s="131">
        <v>5.9584950000000001</v>
      </c>
      <c r="J39" s="342">
        <f>IFERROR(I39/H39*100,"")</f>
        <v>32.560081967213108</v>
      </c>
      <c r="K39" s="240">
        <v>8.2814949999999996</v>
      </c>
      <c r="L39" s="249">
        <f>IFERROR(I39-K39,"")</f>
        <v>-2.3229999999999995</v>
      </c>
      <c r="M39" s="96">
        <f>IFERROR(IF(D39&gt;0,I39/D39*10,""),"")</f>
        <v>92.468652037617559</v>
      </c>
      <c r="N39" s="75">
        <f>IFERROR(IF(F39&gt;0,K39/F39*10,""),"")</f>
        <v>186.44973508879642</v>
      </c>
      <c r="O39" s="141">
        <f t="shared" si="1"/>
        <v>-93.981083051178857</v>
      </c>
      <c r="P39" s="117"/>
      <c r="Q39" s="3" t="s">
        <v>160</v>
      </c>
    </row>
    <row r="40" spans="1:17" s="1" customFormat="1" ht="15.75" x14ac:dyDescent="0.2">
      <c r="A40" s="101">
        <f t="shared" si="0"/>
        <v>6.4438000000000004</v>
      </c>
      <c r="B40" s="205" t="s">
        <v>27</v>
      </c>
      <c r="C40" s="206">
        <v>5.980035</v>
      </c>
      <c r="D40" s="165">
        <v>6.4438000000000004</v>
      </c>
      <c r="E40" s="240">
        <f>IFERROR(D40/C40*100,0)</f>
        <v>107.75522216843214</v>
      </c>
      <c r="F40" s="230">
        <v>5.18736</v>
      </c>
      <c r="G40" s="84">
        <f>IFERROR(D40-F40,"")</f>
        <v>1.2564400000000004</v>
      </c>
      <c r="H40" s="309">
        <v>120</v>
      </c>
      <c r="I40" s="131">
        <v>147.16204999999999</v>
      </c>
      <c r="J40" s="335">
        <f>IFERROR(I40/H40*100,"")</f>
        <v>122.63504166666665</v>
      </c>
      <c r="K40" s="240">
        <v>124.97739999999999</v>
      </c>
      <c r="L40" s="248">
        <f>IFERROR(I40-K40,"")</f>
        <v>22.184650000000005</v>
      </c>
      <c r="M40" s="95">
        <f>IFERROR(IF(D40&gt;0,I40/D40*10,""),"")</f>
        <v>228.37774294670845</v>
      </c>
      <c r="N40" s="75">
        <f>IFERROR(IF(F40&gt;0,K40/F40*10,""),"")</f>
        <v>240.92679127725856</v>
      </c>
      <c r="O40" s="141">
        <f t="shared" si="1"/>
        <v>-12.549048330550107</v>
      </c>
      <c r="P40" s="117"/>
      <c r="Q40" s="3" t="s">
        <v>160</v>
      </c>
    </row>
    <row r="41" spans="1:17" s="1" customFormat="1" ht="15.75" x14ac:dyDescent="0.2">
      <c r="A41" s="101">
        <f t="shared" si="0"/>
        <v>8.7724560000000018</v>
      </c>
      <c r="B41" s="205" t="s">
        <v>28</v>
      </c>
      <c r="C41" s="206">
        <v>11.72444</v>
      </c>
      <c r="D41" s="165">
        <v>8.7724560000000018</v>
      </c>
      <c r="E41" s="240">
        <f>IFERROR(D41/C41*100,0)</f>
        <v>74.821961645929377</v>
      </c>
      <c r="F41" s="230">
        <v>7.0591324000000002</v>
      </c>
      <c r="G41" s="83">
        <f>IFERROR(D41-F41,"")</f>
        <v>1.7133236000000016</v>
      </c>
      <c r="H41" s="308">
        <v>383.2</v>
      </c>
      <c r="I41" s="131">
        <v>321.00956250000002</v>
      </c>
      <c r="J41" s="338">
        <f>IFERROR(I41/H41*100,"")</f>
        <v>83.77076265657621</v>
      </c>
      <c r="K41" s="240">
        <v>273.14298599999995</v>
      </c>
      <c r="L41" s="243">
        <f>IFERROR(I41-K41,"")</f>
        <v>47.866576500000065</v>
      </c>
      <c r="M41" s="95">
        <f>IFERROR(IF(D41&gt;0,I41/D41*10,""),"")</f>
        <v>365.92895136778111</v>
      </c>
      <c r="N41" s="74">
        <f>IFERROR(IF(F41&gt;0,K41/F41*10,""),"")</f>
        <v>386.93563248650776</v>
      </c>
      <c r="O41" s="99">
        <f t="shared" si="1"/>
        <v>-21.006681118726647</v>
      </c>
      <c r="P41" s="117"/>
      <c r="Q41" s="3" t="s">
        <v>160</v>
      </c>
    </row>
    <row r="42" spans="1:17" s="1" customFormat="1" ht="15.75" x14ac:dyDescent="0.2">
      <c r="A42" s="101">
        <f t="shared" si="0"/>
        <v>1.400971</v>
      </c>
      <c r="B42" s="205" t="s">
        <v>29</v>
      </c>
      <c r="C42" s="206">
        <v>3.3944000000000001</v>
      </c>
      <c r="D42" s="165">
        <v>1.400971</v>
      </c>
      <c r="E42" s="240">
        <f>IFERROR(D42/C42*100,0)</f>
        <v>41.273008484562808</v>
      </c>
      <c r="F42" s="230">
        <v>2.1549157999999999</v>
      </c>
      <c r="G42" s="83">
        <f>IFERROR(D42-F42,"")</f>
        <v>-0.75394479999999997</v>
      </c>
      <c r="H42" s="308">
        <v>88.6</v>
      </c>
      <c r="I42" s="131">
        <v>62.039199499999988</v>
      </c>
      <c r="J42" s="338">
        <f>IFERROR(I42/H42*100,"")</f>
        <v>70.021669864559811</v>
      </c>
      <c r="K42" s="240">
        <v>62.889417499999993</v>
      </c>
      <c r="L42" s="243">
        <f>IFERROR(I42-K42,"")</f>
        <v>-0.85021800000000525</v>
      </c>
      <c r="M42" s="95">
        <f>IFERROR(IF(D42&gt;0,I42/D42*10,""),"")</f>
        <v>442.83000504649982</v>
      </c>
      <c r="N42" s="75">
        <f>IFERROR(IF(F42&gt;0,K42/F42*10,""),"")</f>
        <v>291.841646434631</v>
      </c>
      <c r="O42" s="141">
        <f t="shared" si="1"/>
        <v>150.98835861186882</v>
      </c>
      <c r="P42" s="117"/>
      <c r="Q42" s="3" t="s">
        <v>160</v>
      </c>
    </row>
    <row r="43" spans="1:17" s="1" customFormat="1" ht="15.75" x14ac:dyDescent="0.2">
      <c r="A43" s="101">
        <f t="shared" si="0"/>
        <v>6.8882000000000012</v>
      </c>
      <c r="B43" s="205" t="s">
        <v>30</v>
      </c>
      <c r="C43" s="206">
        <v>6.3655200000000001</v>
      </c>
      <c r="D43" s="165">
        <v>6.8882000000000012</v>
      </c>
      <c r="E43" s="240">
        <f>IFERROR(D43/C43*100,0)</f>
        <v>108.211112367882</v>
      </c>
      <c r="F43" s="230">
        <v>5.6196400000000013</v>
      </c>
      <c r="G43" s="84">
        <f>IFERROR(D43-F43,"")</f>
        <v>1.2685599999999999</v>
      </c>
      <c r="H43" s="309">
        <v>191</v>
      </c>
      <c r="I43" s="131">
        <v>216.27129999999997</v>
      </c>
      <c r="J43" s="335">
        <f>IFERROR(I43/H43*100,"")</f>
        <v>113.23104712041882</v>
      </c>
      <c r="K43" s="240">
        <v>175.1542</v>
      </c>
      <c r="L43" s="248">
        <f>IFERROR(I43-K43,"")</f>
        <v>41.117099999999965</v>
      </c>
      <c r="M43" s="95">
        <f>IFERROR(IF(D43&gt;0,I43/D43*10,""),"")</f>
        <v>313.97360703812308</v>
      </c>
      <c r="N43" s="75">
        <f>IFERROR(IF(F43&gt;0,K43/F43*10,""),"")</f>
        <v>311.68224299065412</v>
      </c>
      <c r="O43" s="141">
        <f t="shared" si="1"/>
        <v>2.2913640474689601</v>
      </c>
      <c r="P43" s="117"/>
      <c r="Q43" s="3" t="s">
        <v>160</v>
      </c>
    </row>
    <row r="44" spans="1:17" s="1" customFormat="1" ht="15.75" hidden="1" x14ac:dyDescent="0.2">
      <c r="A44" s="101" t="str">
        <f t="shared" si="0"/>
        <v>x</v>
      </c>
      <c r="B44" s="205" t="s">
        <v>64</v>
      </c>
      <c r="C44" s="206"/>
      <c r="D44" s="165">
        <v>0</v>
      </c>
      <c r="E44" s="240">
        <f>IFERROR(D44/C44*100,0)</f>
        <v>0</v>
      </c>
      <c r="F44" s="230">
        <v>0</v>
      </c>
      <c r="G44" s="84">
        <f>IFERROR(D44-F44,"")</f>
        <v>0</v>
      </c>
      <c r="H44" s="309"/>
      <c r="I44" s="131">
        <v>0</v>
      </c>
      <c r="J44" s="335" t="str">
        <f>IFERROR(I44/H44*100,"")</f>
        <v/>
      </c>
      <c r="K44" s="240">
        <v>0</v>
      </c>
      <c r="L44" s="248">
        <f>IFERROR(I44-K44,"")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1">
        <f t="shared" si="1"/>
        <v>0</v>
      </c>
      <c r="P44" s="117"/>
      <c r="Q44" s="3" t="s">
        <v>160</v>
      </c>
    </row>
    <row r="45" spans="1:17" s="13" customFormat="1" ht="15.75" x14ac:dyDescent="0.25">
      <c r="A45" s="101">
        <f t="shared" si="0"/>
        <v>9.5469341000000014</v>
      </c>
      <c r="B45" s="203" t="s">
        <v>62</v>
      </c>
      <c r="C45" s="204">
        <v>12.223990000000001</v>
      </c>
      <c r="D45" s="226">
        <v>9.5469341000000014</v>
      </c>
      <c r="E45" s="78">
        <f>IFERROR(D45/C45*100,0)</f>
        <v>78.099982902472931</v>
      </c>
      <c r="F45" s="130">
        <v>7.5800298000000002</v>
      </c>
      <c r="G45" s="86">
        <f>IFERROR(D45-F45,"")</f>
        <v>1.9669043000000013</v>
      </c>
      <c r="H45" s="332">
        <v>257.39999999999998</v>
      </c>
      <c r="I45" s="130">
        <v>235.18748899999997</v>
      </c>
      <c r="J45" s="336">
        <f>IFERROR(I45/H45*100,"")</f>
        <v>91.370430846930844</v>
      </c>
      <c r="K45" s="241">
        <v>207.99096649999996</v>
      </c>
      <c r="L45" s="250">
        <f>IFERROR(I45-K45,"")</f>
        <v>27.196522500000015</v>
      </c>
      <c r="M45" s="94">
        <f>IFERROR(IF(D45&gt;0,I45/D45*10,""),"")</f>
        <v>246.34870895358955</v>
      </c>
      <c r="N45" s="76">
        <f>IFERROR(IF(F45&gt;0,K45/F45*10,""),"")</f>
        <v>274.39333615812427</v>
      </c>
      <c r="O45" s="140">
        <f t="shared" si="1"/>
        <v>-28.04462720453472</v>
      </c>
      <c r="P45" s="158"/>
      <c r="Q45" s="112" t="s">
        <v>160</v>
      </c>
    </row>
    <row r="46" spans="1:17" s="1" customFormat="1" ht="15.75" x14ac:dyDescent="0.2">
      <c r="A46" s="101">
        <f t="shared" si="0"/>
        <v>0.78503259999999997</v>
      </c>
      <c r="B46" s="205" t="s">
        <v>86</v>
      </c>
      <c r="C46" s="206">
        <v>0.70659999999999989</v>
      </c>
      <c r="D46" s="165">
        <v>0.78503259999999997</v>
      </c>
      <c r="E46" s="240">
        <f>IFERROR(D46/C46*100,0)</f>
        <v>111.10000000000002</v>
      </c>
      <c r="F46" s="230">
        <v>0.36743800000000004</v>
      </c>
      <c r="G46" s="84">
        <f>IFERROR(D46-F46,"")</f>
        <v>0.41759459999999993</v>
      </c>
      <c r="H46" s="327">
        <v>5</v>
      </c>
      <c r="I46" s="131">
        <v>11.789224999999998</v>
      </c>
      <c r="J46" s="335">
        <f>IFERROR(I46/H46*100,"")</f>
        <v>235.78449999999998</v>
      </c>
      <c r="K46" s="240">
        <v>4.2278599999999997</v>
      </c>
      <c r="L46" s="248">
        <f>IFERROR(I46-K46,"")</f>
        <v>7.5613649999999986</v>
      </c>
      <c r="M46" s="95">
        <f>IFERROR(IF(D46&gt;0,I46/D46*10,""),"")</f>
        <v>150.17497362529912</v>
      </c>
      <c r="N46" s="75">
        <f>IFERROR(IF(F46&gt;0,K46/F46*10,""),"")</f>
        <v>115.06322155030234</v>
      </c>
      <c r="O46" s="141">
        <f t="shared" si="1"/>
        <v>35.111752074996772</v>
      </c>
      <c r="P46" s="117"/>
      <c r="Q46" s="3" t="s">
        <v>160</v>
      </c>
    </row>
    <row r="47" spans="1:17" s="1" customFormat="1" ht="15.75" x14ac:dyDescent="0.2">
      <c r="A47" s="101">
        <f t="shared" si="0"/>
        <v>0.8999100000000001</v>
      </c>
      <c r="B47" s="205" t="s">
        <v>87</v>
      </c>
      <c r="C47" s="206">
        <v>2.121</v>
      </c>
      <c r="D47" s="165">
        <v>0.8999100000000001</v>
      </c>
      <c r="E47" s="240">
        <f>IFERROR(D47/C47*100,0)</f>
        <v>42.428571428571431</v>
      </c>
      <c r="F47" s="230">
        <v>0.69164800000000004</v>
      </c>
      <c r="G47" s="84">
        <f>IFERROR(D47-F47,"")</f>
        <v>0.20826200000000006</v>
      </c>
      <c r="H47" s="327">
        <v>21.5</v>
      </c>
      <c r="I47" s="131">
        <v>22.997699999999998</v>
      </c>
      <c r="J47" s="335">
        <f>IFERROR(I47/H47*100,"")</f>
        <v>106.96604651162789</v>
      </c>
      <c r="K47" s="240">
        <v>16.353919999999999</v>
      </c>
      <c r="L47" s="248">
        <f>IFERROR(I47-K47,"")</f>
        <v>6.6437799999999996</v>
      </c>
      <c r="M47" s="95">
        <f>IFERROR(IF(D47&gt;0,I47/D47*10,""),"")</f>
        <v>255.55555555555549</v>
      </c>
      <c r="N47" s="75">
        <f>IFERROR(IF(F47&gt;0,K47/F47*10,""),"")</f>
        <v>236.44859813084111</v>
      </c>
      <c r="O47" s="141">
        <f t="shared" si="1"/>
        <v>19.106957424714381</v>
      </c>
      <c r="P47" s="117"/>
      <c r="Q47" s="3" t="s">
        <v>160</v>
      </c>
    </row>
    <row r="48" spans="1:17" s="1" customFormat="1" ht="15.75" x14ac:dyDescent="0.2">
      <c r="A48" s="101">
        <f t="shared" si="0"/>
        <v>0.81325200000000009</v>
      </c>
      <c r="B48" s="205" t="s">
        <v>88</v>
      </c>
      <c r="C48" s="206">
        <v>0.82974999999999999</v>
      </c>
      <c r="D48" s="165">
        <v>0.81325200000000009</v>
      </c>
      <c r="E48" s="240">
        <f>IFERROR(D48/C48*100,0)</f>
        <v>98.011690268153075</v>
      </c>
      <c r="F48" s="230">
        <v>0.74136020000000002</v>
      </c>
      <c r="G48" s="84">
        <f>IFERROR(D48-F48,"")</f>
        <v>7.1891800000000061E-2</v>
      </c>
      <c r="H48" s="327">
        <v>17.2</v>
      </c>
      <c r="I48" s="131">
        <v>33.352472499999998</v>
      </c>
      <c r="J48" s="335">
        <f>IFERROR(I48/H48*100,"")</f>
        <v>193.9097238372093</v>
      </c>
      <c r="K48" s="240">
        <v>31.244349999999997</v>
      </c>
      <c r="L48" s="248">
        <f>IFERROR(I48-K48,"")</f>
        <v>2.1081225000000003</v>
      </c>
      <c r="M48" s="95">
        <f>IFERROR(IF(D48&gt;0,I48/D48*10,""),"")</f>
        <v>410.11239443616483</v>
      </c>
      <c r="N48" s="75">
        <f>IFERROR(IF(F48&gt;0,K48/F48*10,""),"")</f>
        <v>421.44628211765342</v>
      </c>
      <c r="O48" s="141">
        <f t="shared" si="1"/>
        <v>-11.333887681488591</v>
      </c>
      <c r="P48" s="117"/>
      <c r="Q48" s="3" t="s">
        <v>160</v>
      </c>
    </row>
    <row r="49" spans="1:17" s="1" customFormat="1" ht="15.75" x14ac:dyDescent="0.2">
      <c r="A49" s="101">
        <f t="shared" si="0"/>
        <v>0.8721350000000001</v>
      </c>
      <c r="B49" s="205" t="s">
        <v>89</v>
      </c>
      <c r="C49" s="206">
        <v>1.5121100000000001</v>
      </c>
      <c r="D49" s="165">
        <v>0.8721350000000001</v>
      </c>
      <c r="E49" s="240">
        <f>IFERROR(D49/C49*100,0)</f>
        <v>57.67669018788316</v>
      </c>
      <c r="F49" s="230">
        <v>0.78783030000000009</v>
      </c>
      <c r="G49" s="84">
        <f>IFERROR(D49-F49,"")</f>
        <v>8.430470000000001E-2</v>
      </c>
      <c r="H49" s="327">
        <v>22.5</v>
      </c>
      <c r="I49" s="131">
        <v>11.1143935</v>
      </c>
      <c r="J49" s="335">
        <f>IFERROR(I49/H49*100,"")</f>
        <v>49.397304444444444</v>
      </c>
      <c r="K49" s="240">
        <v>10.699737999999998</v>
      </c>
      <c r="L49" s="251">
        <f>IFERROR(I49-K49,"")</f>
        <v>0.41465550000000206</v>
      </c>
      <c r="M49" s="95">
        <f>IFERROR(IF(D49&gt;0,I49/D49*10,""),"")</f>
        <v>127.43891140706425</v>
      </c>
      <c r="N49" s="75">
        <f>IFERROR(IF(F49&gt;0,K49/F49*10,""),"")</f>
        <v>135.81272515159671</v>
      </c>
      <c r="O49" s="141">
        <f t="shared" si="1"/>
        <v>-8.3738137445324554</v>
      </c>
      <c r="P49" s="117"/>
      <c r="Q49" s="3" t="s">
        <v>160</v>
      </c>
    </row>
    <row r="50" spans="1:17" s="1" customFormat="1" ht="15.75" x14ac:dyDescent="0.2">
      <c r="A50" s="101">
        <f t="shared" si="0"/>
        <v>0.77436700000000003</v>
      </c>
      <c r="B50" s="205" t="s">
        <v>101</v>
      </c>
      <c r="C50" s="206">
        <v>0.69740000000000002</v>
      </c>
      <c r="D50" s="165">
        <v>0.77436700000000003</v>
      </c>
      <c r="E50" s="240">
        <f>IFERROR(D50/C50*100,0)</f>
        <v>111.03627760252365</v>
      </c>
      <c r="F50" s="230">
        <v>1.0807</v>
      </c>
      <c r="G50" s="84">
        <f>IFERROR(D50-F50,"")</f>
        <v>-0.30633299999999997</v>
      </c>
      <c r="H50" s="327">
        <v>33.4</v>
      </c>
      <c r="I50" s="131">
        <v>28.921349999999993</v>
      </c>
      <c r="J50" s="335">
        <f>IFERROR(I50/H50*100,"")</f>
        <v>86.590868263473041</v>
      </c>
      <c r="K50" s="240">
        <v>28.572899999999997</v>
      </c>
      <c r="L50" s="251">
        <f>IFERROR(I50-K50,"")</f>
        <v>0.34844999999999615</v>
      </c>
      <c r="M50" s="95">
        <f>IFERROR(IF(D50&gt;0,I50/D50*10,""),"")</f>
        <v>373.48376157558357</v>
      </c>
      <c r="N50" s="75">
        <f>IFERROR(IF(F50&gt;0,K50/F50*10,""),"")</f>
        <v>264.39252336448595</v>
      </c>
      <c r="O50" s="141">
        <f t="shared" si="1"/>
        <v>109.09123821109762</v>
      </c>
      <c r="P50" s="117"/>
      <c r="Q50" s="3" t="s">
        <v>160</v>
      </c>
    </row>
    <row r="51" spans="1:17" s="1" customFormat="1" ht="15.75" x14ac:dyDescent="0.2">
      <c r="A51" s="101">
        <f t="shared" si="0"/>
        <v>0.95823750000000008</v>
      </c>
      <c r="B51" s="205" t="s">
        <v>90</v>
      </c>
      <c r="C51" s="206">
        <v>0.86250000000000004</v>
      </c>
      <c r="D51" s="165">
        <v>0.95823750000000008</v>
      </c>
      <c r="E51" s="240">
        <f>IFERROR(D51/C51*100,0)</f>
        <v>111.1</v>
      </c>
      <c r="F51" s="230">
        <v>2.1614000000000004E-3</v>
      </c>
      <c r="G51" s="84">
        <f>IFERROR(D51-F51,"")</f>
        <v>0.9560761000000001</v>
      </c>
      <c r="H51" s="327">
        <v>12</v>
      </c>
      <c r="I51" s="131">
        <v>9.9331479999999992</v>
      </c>
      <c r="J51" s="335">
        <f>IFERROR(I51/H51*100,"")</f>
        <v>82.776233333333323</v>
      </c>
      <c r="K51" s="240">
        <v>0.10453499999999999</v>
      </c>
      <c r="L51" s="251">
        <f>IFERROR(I51-K51,"")</f>
        <v>9.8286129999999989</v>
      </c>
      <c r="M51" s="95">
        <f>IFERROR(IF(D51&gt;0,I51/D51*10,""),"")</f>
        <v>103.66060606060603</v>
      </c>
      <c r="N51" s="75">
        <f>IFERROR(IF(F51&gt;0,K51/F51*10,""),"")</f>
        <v>483.644859813084</v>
      </c>
      <c r="O51" s="141">
        <f t="shared" si="1"/>
        <v>-379.98425375247797</v>
      </c>
      <c r="P51" s="117"/>
      <c r="Q51" s="3" t="s">
        <v>160</v>
      </c>
    </row>
    <row r="52" spans="1:17" s="1" customFormat="1" ht="15.75" x14ac:dyDescent="0.2">
      <c r="A52" s="101">
        <f t="shared" si="0"/>
        <v>4.4440000000000008</v>
      </c>
      <c r="B52" s="205" t="s">
        <v>102</v>
      </c>
      <c r="C52" s="206">
        <v>5.4946299999999999</v>
      </c>
      <c r="D52" s="165">
        <v>4.4440000000000008</v>
      </c>
      <c r="E52" s="240">
        <f>IFERROR(D52/C52*100,0)</f>
        <v>80.878967282601394</v>
      </c>
      <c r="F52" s="230">
        <v>3.9088919</v>
      </c>
      <c r="G52" s="264">
        <f>IFERROR(D52-F52,"")</f>
        <v>0.53510810000000086</v>
      </c>
      <c r="H52" s="327">
        <v>145.80000000000001</v>
      </c>
      <c r="I52" s="131">
        <v>117.07919999999999</v>
      </c>
      <c r="J52" s="335">
        <f>IFERROR(I52/H52*100,"")</f>
        <v>80.301234567901218</v>
      </c>
      <c r="K52" s="240">
        <v>116.78766349999999</v>
      </c>
      <c r="L52" s="252">
        <f>IFERROR(I52-K52,"")</f>
        <v>0.29153649999999232</v>
      </c>
      <c r="M52" s="95">
        <f>IFERROR(IF(D52&gt;0,I52/D52*10,""),"")</f>
        <v>263.45454545454538</v>
      </c>
      <c r="N52" s="77">
        <f>IFERROR(IF(F52&gt;0,K52/F52*10,""),"")</f>
        <v>298.77434957973639</v>
      </c>
      <c r="O52" s="142">
        <f t="shared" si="1"/>
        <v>-35.319804125191013</v>
      </c>
      <c r="P52" s="117"/>
      <c r="Q52" s="3" t="s">
        <v>160</v>
      </c>
    </row>
    <row r="53" spans="1:17" s="13" customFormat="1" ht="15.75" x14ac:dyDescent="0.25">
      <c r="A53" s="101">
        <f t="shared" si="0"/>
        <v>46.136497000000006</v>
      </c>
      <c r="B53" s="208" t="s">
        <v>31</v>
      </c>
      <c r="C53" s="209">
        <v>54.379249999999999</v>
      </c>
      <c r="D53" s="227">
        <v>46.136497000000006</v>
      </c>
      <c r="E53" s="241">
        <f>IFERROR(D53/C53*100,0)</f>
        <v>84.842098778486289</v>
      </c>
      <c r="F53" s="132">
        <v>49.126460600000009</v>
      </c>
      <c r="G53" s="153">
        <f>IFERROR(D53-F53,"")</f>
        <v>-2.9899636000000029</v>
      </c>
      <c r="H53" s="328">
        <v>1165.2</v>
      </c>
      <c r="I53" s="132">
        <v>1141.9229174999998</v>
      </c>
      <c r="J53" s="337">
        <f>IFERROR(I53/H53*100,"")</f>
        <v>98.002310118434593</v>
      </c>
      <c r="K53" s="241">
        <v>1075.2365565</v>
      </c>
      <c r="L53" s="253">
        <f>IFERROR(I53-K53,"")</f>
        <v>66.686360999999806</v>
      </c>
      <c r="M53" s="94">
        <f>IFERROR(IF(D53&gt;0,I53/D53*10,""),"")</f>
        <v>247.50967059766145</v>
      </c>
      <c r="N53" s="78">
        <f>IFERROR(IF(F53&gt;0,K53/F53*10,""),"")</f>
        <v>218.87116298787458</v>
      </c>
      <c r="O53" s="143">
        <f t="shared" si="1"/>
        <v>28.63850760978687</v>
      </c>
      <c r="P53" s="158"/>
      <c r="Q53" s="112" t="s">
        <v>160</v>
      </c>
    </row>
    <row r="54" spans="1:17" s="17" customFormat="1" ht="15" customHeight="1" x14ac:dyDescent="0.2">
      <c r="A54" s="101">
        <f t="shared" si="0"/>
        <v>2.2564410000000001</v>
      </c>
      <c r="B54" s="210" t="s">
        <v>91</v>
      </c>
      <c r="C54" s="206">
        <v>2.39323</v>
      </c>
      <c r="D54" s="165">
        <v>2.2564410000000001</v>
      </c>
      <c r="E54" s="240">
        <f>IFERROR(D54/C54*100,0)</f>
        <v>94.284335396096495</v>
      </c>
      <c r="F54" s="230">
        <v>1.8285444000000002</v>
      </c>
      <c r="G54" s="265">
        <f>IFERROR(D54-F54,"")</f>
        <v>0.42789659999999996</v>
      </c>
      <c r="H54" s="329">
        <v>35</v>
      </c>
      <c r="I54" s="131">
        <v>36.836972500000002</v>
      </c>
      <c r="J54" s="338">
        <f>IFERROR(I54/H54*100,"")</f>
        <v>105.24849285714286</v>
      </c>
      <c r="K54" s="240">
        <v>28.318531499999999</v>
      </c>
      <c r="L54" s="254">
        <f>IFERROR(I54-K54,"")</f>
        <v>8.5184410000000028</v>
      </c>
      <c r="M54" s="97">
        <f>IFERROR(IF(D54&gt;0,I54/D54*10,""),"")</f>
        <v>163.25254017277649</v>
      </c>
      <c r="N54" s="79">
        <f>IFERROR(IF(F54&gt;0,K54/F54*10,""),"")</f>
        <v>154.86925830184924</v>
      </c>
      <c r="O54" s="144">
        <f t="shared" si="1"/>
        <v>8.3832818709272487</v>
      </c>
      <c r="P54" s="117"/>
      <c r="Q54" s="3" t="s">
        <v>160</v>
      </c>
    </row>
    <row r="55" spans="1:17" s="1" customFormat="1" ht="15" customHeight="1" x14ac:dyDescent="0.2">
      <c r="A55" s="101">
        <f t="shared" si="0"/>
        <v>2.3564310000000002</v>
      </c>
      <c r="B55" s="210" t="s">
        <v>92</v>
      </c>
      <c r="C55" s="206">
        <v>2.8534999999999999</v>
      </c>
      <c r="D55" s="165">
        <v>2.3564310000000002</v>
      </c>
      <c r="E55" s="240">
        <f>IFERROR(D55/C55*100,0)</f>
        <v>82.580374978097083</v>
      </c>
      <c r="F55" s="230">
        <v>2.5342415000000003</v>
      </c>
      <c r="G55" s="83">
        <f>IFERROR(D55-F55,"")</f>
        <v>-0.17781050000000009</v>
      </c>
      <c r="H55" s="329">
        <v>54.3</v>
      </c>
      <c r="I55" s="131">
        <v>52.691447500000002</v>
      </c>
      <c r="J55" s="338">
        <f>IFERROR(I55/H55*100,"")</f>
        <v>97.037656537753236</v>
      </c>
      <c r="K55" s="240">
        <v>46.459999999999994</v>
      </c>
      <c r="L55" s="255">
        <f>IFERROR(I55-K55,"")</f>
        <v>6.2314475000000087</v>
      </c>
      <c r="M55" s="97">
        <f>IFERROR(IF(D55&gt;0,I55/D55*10,""),"")</f>
        <v>223.60700355749859</v>
      </c>
      <c r="N55" s="75">
        <f>IFERROR(IF(F55&gt;0,K55/F55*10,""),"")</f>
        <v>183.32901580216404</v>
      </c>
      <c r="O55" s="141">
        <f t="shared" si="1"/>
        <v>40.27798775533455</v>
      </c>
      <c r="P55" s="117"/>
      <c r="Q55" s="3" t="s">
        <v>160</v>
      </c>
    </row>
    <row r="56" spans="1:17" s="1" customFormat="1" ht="15" customHeight="1" x14ac:dyDescent="0.2">
      <c r="A56" s="101">
        <f t="shared" si="0"/>
        <v>0.37662900000000005</v>
      </c>
      <c r="B56" s="210" t="s">
        <v>93</v>
      </c>
      <c r="C56" s="206">
        <v>0.52100000000000002</v>
      </c>
      <c r="D56" s="165">
        <v>0.37662900000000005</v>
      </c>
      <c r="E56" s="240">
        <f>IFERROR(D56/C56*100,0)</f>
        <v>72.289635316698664</v>
      </c>
      <c r="F56" s="230">
        <v>0.35663100000000009</v>
      </c>
      <c r="G56" s="83">
        <f>IFERROR(D56-F56,"")</f>
        <v>1.999799999999996E-2</v>
      </c>
      <c r="H56" s="329">
        <v>7.2</v>
      </c>
      <c r="I56" s="131">
        <v>7.8540629999999982</v>
      </c>
      <c r="J56" s="338">
        <f>IFERROR(I56/H56*100,"")</f>
        <v>109.08420833333329</v>
      </c>
      <c r="K56" s="240">
        <v>8.827399999999999</v>
      </c>
      <c r="L56" s="255">
        <f>IFERROR(I56-K56,"")</f>
        <v>-0.97333700000000078</v>
      </c>
      <c r="M56" s="97">
        <f>IFERROR(IF(D56&gt;0,I56/D56*10,""),"")</f>
        <v>208.53580048270305</v>
      </c>
      <c r="N56" s="75">
        <f>IFERROR(IF(F56&gt;0,K56/F56*10,""),"")</f>
        <v>247.52194845652781</v>
      </c>
      <c r="O56" s="141">
        <f t="shared" si="1"/>
        <v>-38.986147973824757</v>
      </c>
      <c r="P56" s="117"/>
      <c r="Q56" s="3" t="s">
        <v>160</v>
      </c>
    </row>
    <row r="57" spans="1:17" s="1" customFormat="1" ht="15" customHeight="1" x14ac:dyDescent="0.2">
      <c r="A57" s="101">
        <f t="shared" si="0"/>
        <v>4.1107000000000005</v>
      </c>
      <c r="B57" s="210" t="s">
        <v>94</v>
      </c>
      <c r="C57" s="206">
        <v>4.6001799999999999</v>
      </c>
      <c r="D57" s="165">
        <v>4.1107000000000005</v>
      </c>
      <c r="E57" s="240">
        <f>IFERROR(D57/C57*100,0)</f>
        <v>89.359546800342599</v>
      </c>
      <c r="F57" s="230">
        <v>4.0483022000000002</v>
      </c>
      <c r="G57" s="83">
        <f>IFERROR(D57-F57,"")</f>
        <v>6.2397800000000281E-2</v>
      </c>
      <c r="H57" s="314">
        <v>81.2</v>
      </c>
      <c r="I57" s="131">
        <v>115.9177</v>
      </c>
      <c r="J57" s="338">
        <f>IFERROR(I57/H57*100,"")</f>
        <v>142.75578817733989</v>
      </c>
      <c r="K57" s="240">
        <v>83.349240000000009</v>
      </c>
      <c r="L57" s="255">
        <f>IFERROR(I57-K57,"")</f>
        <v>32.568459999999988</v>
      </c>
      <c r="M57" s="97">
        <f>IFERROR(IF(D57&gt;0,I57/D57*10,""),"")</f>
        <v>281.99017199017197</v>
      </c>
      <c r="N57" s="75">
        <f>IFERROR(IF(F57&gt;0,K57/F57*10,""),"")</f>
        <v>205.88690241553607</v>
      </c>
      <c r="O57" s="141">
        <f t="shared" si="1"/>
        <v>76.103269574635902</v>
      </c>
      <c r="P57" s="117"/>
      <c r="Q57" s="3" t="s">
        <v>160</v>
      </c>
    </row>
    <row r="58" spans="1:17" s="1" customFormat="1" ht="15" customHeight="1" x14ac:dyDescent="0.2">
      <c r="A58" s="101">
        <f t="shared" si="0"/>
        <v>5.1717050000000002</v>
      </c>
      <c r="B58" s="210" t="s">
        <v>57</v>
      </c>
      <c r="C58" s="206">
        <v>6.1175800000000002</v>
      </c>
      <c r="D58" s="165">
        <v>5.1717050000000002</v>
      </c>
      <c r="E58" s="240">
        <f>IFERROR(D58/C58*100,0)</f>
        <v>84.538412247980403</v>
      </c>
      <c r="F58" s="230">
        <v>5.9687060999999995</v>
      </c>
      <c r="G58" s="83">
        <f>IFERROR(D58-F58,"")</f>
        <v>-0.79700109999999924</v>
      </c>
      <c r="H58" s="308">
        <v>100.3</v>
      </c>
      <c r="I58" s="131">
        <v>84.344645499999999</v>
      </c>
      <c r="J58" s="338">
        <f>IFERROR(I58/H58*100,"")</f>
        <v>84.092368394815551</v>
      </c>
      <c r="K58" s="240">
        <v>80.112139499999984</v>
      </c>
      <c r="L58" s="243">
        <f>IFERROR(I58-K58,"")</f>
        <v>4.232506000000015</v>
      </c>
      <c r="M58" s="97">
        <f>IFERROR(IF(D58&gt;0,I58/D58*10,""),"")</f>
        <v>163.08866321648276</v>
      </c>
      <c r="N58" s="75">
        <f>IFERROR(IF(F58&gt;0,K58/F58*10,""),"")</f>
        <v>134.22027849553524</v>
      </c>
      <c r="O58" s="141">
        <f t="shared" si="1"/>
        <v>28.868384720947518</v>
      </c>
      <c r="P58" s="117"/>
      <c r="Q58" s="3" t="s">
        <v>160</v>
      </c>
    </row>
    <row r="59" spans="1:17" s="1" customFormat="1" ht="15" customHeight="1" x14ac:dyDescent="0.2">
      <c r="A59" s="101">
        <f t="shared" si="0"/>
        <v>4.4884400000000007</v>
      </c>
      <c r="B59" s="210" t="s">
        <v>32</v>
      </c>
      <c r="C59" s="206">
        <v>5.7000500000000001</v>
      </c>
      <c r="D59" s="165">
        <v>4.4884400000000007</v>
      </c>
      <c r="E59" s="240">
        <f>IFERROR(D59/C59*100,0)</f>
        <v>78.743870667801176</v>
      </c>
      <c r="F59" s="230">
        <v>5.1711495000000012</v>
      </c>
      <c r="G59" s="83">
        <f>IFERROR(D59-F59,"")</f>
        <v>-0.68270950000000052</v>
      </c>
      <c r="H59" s="308">
        <v>120</v>
      </c>
      <c r="I59" s="131">
        <v>116.09192499999999</v>
      </c>
      <c r="J59" s="338">
        <f>IFERROR(I59/H59*100,"")</f>
        <v>96.743270833333327</v>
      </c>
      <c r="K59" s="240">
        <v>113.56333949999998</v>
      </c>
      <c r="L59" s="243">
        <f>IFERROR(I59-K59,"")</f>
        <v>2.5285855000000055</v>
      </c>
      <c r="M59" s="97">
        <f>IFERROR(IF(D59&gt;0,I59/D59*10,""),"")</f>
        <v>258.64648964896486</v>
      </c>
      <c r="N59" s="75">
        <f>IFERROR(IF(F59&gt;0,K59/F59*10,""),"")</f>
        <v>219.60946884246908</v>
      </c>
      <c r="O59" s="141">
        <f t="shared" si="1"/>
        <v>39.037020806495775</v>
      </c>
      <c r="P59" s="117"/>
      <c r="Q59" s="3" t="s">
        <v>160</v>
      </c>
    </row>
    <row r="60" spans="1:17" s="1" customFormat="1" ht="15" customHeight="1" x14ac:dyDescent="0.2">
      <c r="A60" s="101">
        <f t="shared" si="0"/>
        <v>5.1383749999999999</v>
      </c>
      <c r="B60" s="210" t="s">
        <v>60</v>
      </c>
      <c r="C60" s="206">
        <v>5.4961099999999998</v>
      </c>
      <c r="D60" s="165">
        <v>5.1383749999999999</v>
      </c>
      <c r="E60" s="240">
        <f>IFERROR(D60/C60*100,0)</f>
        <v>93.491123722050688</v>
      </c>
      <c r="F60" s="230">
        <v>3.9910251000000003</v>
      </c>
      <c r="G60" s="83">
        <f>IFERROR(D60-F60,"")</f>
        <v>1.1473498999999996</v>
      </c>
      <c r="H60" s="308">
        <v>65.3</v>
      </c>
      <c r="I60" s="131">
        <v>87.075331999999989</v>
      </c>
      <c r="J60" s="338">
        <f>IFERROR(I60/H60*100,"")</f>
        <v>133.34660336906583</v>
      </c>
      <c r="K60" s="240">
        <v>64.810538499999993</v>
      </c>
      <c r="L60" s="243">
        <f>IFERROR(I60-K60,"")</f>
        <v>22.264793499999996</v>
      </c>
      <c r="M60" s="97">
        <f>IFERROR(IF(D60&gt;0,I60/D60*10,""),"")</f>
        <v>169.46083538083536</v>
      </c>
      <c r="N60" s="75">
        <f>IFERROR(IF(F60&gt;0,K60/F60*10,""),"")</f>
        <v>162.39070633757723</v>
      </c>
      <c r="O60" s="141">
        <f t="shared" si="1"/>
        <v>7.0701290432581345</v>
      </c>
      <c r="P60" s="117"/>
      <c r="Q60" s="3" t="s">
        <v>160</v>
      </c>
    </row>
    <row r="61" spans="1:17" s="1" customFormat="1" ht="15" customHeight="1" x14ac:dyDescent="0.2">
      <c r="A61" s="101">
        <f t="shared" si="0"/>
        <v>1.069893</v>
      </c>
      <c r="B61" s="210" t="s">
        <v>33</v>
      </c>
      <c r="C61" s="206">
        <v>1.4285999999999999</v>
      </c>
      <c r="D61" s="165">
        <v>1.069893</v>
      </c>
      <c r="E61" s="240">
        <f>IFERROR(D61/C61*100,0)</f>
        <v>74.891012179756416</v>
      </c>
      <c r="F61" s="230">
        <v>1.0482790000000002</v>
      </c>
      <c r="G61" s="83">
        <f>IFERROR(D61-F61,"")</f>
        <v>2.16139999999998E-2</v>
      </c>
      <c r="H61" s="308">
        <v>24</v>
      </c>
      <c r="I61" s="131">
        <v>24.554110000000001</v>
      </c>
      <c r="J61" s="338">
        <f>IFERROR(I61/H61*100,"")</f>
        <v>102.30879166666666</v>
      </c>
      <c r="K61" s="240">
        <v>23.36938</v>
      </c>
      <c r="L61" s="243">
        <f>IFERROR(I61-K61,"")</f>
        <v>1.1847300000000018</v>
      </c>
      <c r="M61" s="97">
        <f>IFERROR(IF(D61&gt;0,I61/D61*10,""),"")</f>
        <v>229.50061361276315</v>
      </c>
      <c r="N61" s="75">
        <f>IFERROR(IF(F61&gt;0,K61/F61*10,""),"")</f>
        <v>222.93091820021192</v>
      </c>
      <c r="O61" s="141">
        <f t="shared" si="1"/>
        <v>6.5696954125512264</v>
      </c>
      <c r="P61" s="117"/>
      <c r="Q61" s="3" t="s">
        <v>160</v>
      </c>
    </row>
    <row r="62" spans="1:17" s="1" customFormat="1" ht="15" customHeight="1" x14ac:dyDescent="0.2">
      <c r="A62" s="101">
        <f t="shared" si="0"/>
        <v>13.109800000000002</v>
      </c>
      <c r="B62" s="210" t="s">
        <v>95</v>
      </c>
      <c r="C62" s="206">
        <v>15.49222</v>
      </c>
      <c r="D62" s="165">
        <v>13.109800000000002</v>
      </c>
      <c r="E62" s="240">
        <f>IFERROR(D62/C62*100,0)</f>
        <v>84.621829537664723</v>
      </c>
      <c r="F62" s="230">
        <v>15.362150500000002</v>
      </c>
      <c r="G62" s="83">
        <f>IFERROR(D62-F62,"")</f>
        <v>-2.2523505000000004</v>
      </c>
      <c r="H62" s="308">
        <v>423</v>
      </c>
      <c r="I62" s="131">
        <v>409.19645000000003</v>
      </c>
      <c r="J62" s="338">
        <f>IFERROR(I62/H62*100,"")</f>
        <v>96.736749408983457</v>
      </c>
      <c r="K62" s="240">
        <v>393.41166499999991</v>
      </c>
      <c r="L62" s="243">
        <f>IFERROR(I62-K62,"")</f>
        <v>15.784785000000113</v>
      </c>
      <c r="M62" s="97">
        <f>IFERROR(IF(D62&gt;0,I62/D62*10,""),"")</f>
        <v>312.13020030816642</v>
      </c>
      <c r="N62" s="75">
        <f>IFERROR(IF(F62&gt;0,K62/F62*10,""),"")</f>
        <v>256.09153158602362</v>
      </c>
      <c r="O62" s="141">
        <f t="shared" si="1"/>
        <v>56.038668722142802</v>
      </c>
      <c r="P62" s="117"/>
      <c r="Q62" s="3" t="s">
        <v>160</v>
      </c>
    </row>
    <row r="63" spans="1:17" s="1" customFormat="1" ht="15" customHeight="1" x14ac:dyDescent="0.2">
      <c r="A63" s="101">
        <f t="shared" si="0"/>
        <v>1.2065460000000003</v>
      </c>
      <c r="B63" s="210" t="s">
        <v>34</v>
      </c>
      <c r="C63" s="206">
        <v>1.4279999999999999</v>
      </c>
      <c r="D63" s="165">
        <v>1.2065460000000003</v>
      </c>
      <c r="E63" s="240">
        <f>IFERROR(D63/C63*100,0)</f>
        <v>84.492016806722717</v>
      </c>
      <c r="F63" s="230">
        <v>1.0796193000000001</v>
      </c>
      <c r="G63" s="83">
        <f>IFERROR(D63-F63,"")</f>
        <v>0.12692670000000028</v>
      </c>
      <c r="H63" s="308">
        <v>32.6</v>
      </c>
      <c r="I63" s="131">
        <v>25.295146999999996</v>
      </c>
      <c r="J63" s="338">
        <f>IFERROR(I63/H63*100,"")</f>
        <v>77.592475460122685</v>
      </c>
      <c r="K63" s="240">
        <v>26.789997500000002</v>
      </c>
      <c r="L63" s="243">
        <f>IFERROR(I63-K63,"")</f>
        <v>-1.4948505000000054</v>
      </c>
      <c r="M63" s="97">
        <f>IFERROR(IF(D63&gt;0,I63/D63*10,""),"")</f>
        <v>209.6492549807466</v>
      </c>
      <c r="N63" s="75">
        <f>IFERROR(IF(F63&gt;0,K63/F63*10,""),"")</f>
        <v>248.14300281589999</v>
      </c>
      <c r="O63" s="141">
        <f t="shared" si="1"/>
        <v>-38.493747835153385</v>
      </c>
      <c r="P63" s="117"/>
      <c r="Q63" s="3" t="s">
        <v>160</v>
      </c>
    </row>
    <row r="64" spans="1:17" s="1" customFormat="1" ht="15" customHeight="1" x14ac:dyDescent="0.2">
      <c r="A64" s="101">
        <f t="shared" si="0"/>
        <v>1.5831750000000002</v>
      </c>
      <c r="B64" s="210" t="s">
        <v>35</v>
      </c>
      <c r="C64" s="206">
        <v>2.0213800000000002</v>
      </c>
      <c r="D64" s="165">
        <v>1.5831750000000002</v>
      </c>
      <c r="E64" s="240">
        <f>IFERROR(D64/C64*100,0)</f>
        <v>78.321493237293339</v>
      </c>
      <c r="F64" s="230">
        <v>2.0122634000000001</v>
      </c>
      <c r="G64" s="84">
        <f>IFERROR(D64-F64,"")</f>
        <v>-0.42908839999999993</v>
      </c>
      <c r="H64" s="309">
        <v>51.5</v>
      </c>
      <c r="I64" s="131">
        <v>43.025444499999992</v>
      </c>
      <c r="J64" s="335">
        <f>IFERROR(I64/H64*100,"")</f>
        <v>83.544552427184442</v>
      </c>
      <c r="K64" s="240">
        <v>55.1909955</v>
      </c>
      <c r="L64" s="248">
        <f>IFERROR(I64-K64,"")</f>
        <v>-12.165551000000008</v>
      </c>
      <c r="M64" s="97">
        <f>IFERROR(IF(D64&gt;0,I64/D64*10,""),"")</f>
        <v>271.76682615629977</v>
      </c>
      <c r="N64" s="75">
        <f>IFERROR(IF(F64&gt;0,K64/F64*10,""),"")</f>
        <v>274.27321641888432</v>
      </c>
      <c r="O64" s="141">
        <f t="shared" si="1"/>
        <v>-2.5063902625845458</v>
      </c>
      <c r="P64" s="117"/>
      <c r="Q64" s="3" t="s">
        <v>160</v>
      </c>
    </row>
    <row r="65" spans="1:17" s="1" customFormat="1" ht="15" customHeight="1" x14ac:dyDescent="0.2">
      <c r="A65" s="101">
        <f t="shared" si="0"/>
        <v>3.119688</v>
      </c>
      <c r="B65" s="205" t="s">
        <v>36</v>
      </c>
      <c r="C65" s="206">
        <v>4.0567000000000002</v>
      </c>
      <c r="D65" s="165">
        <v>3.119688</v>
      </c>
      <c r="E65" s="240">
        <f>IFERROR(D65/C65*100,0)</f>
        <v>76.9021125545394</v>
      </c>
      <c r="F65" s="230">
        <v>3.9196989000000002</v>
      </c>
      <c r="G65" s="83">
        <f>IFERROR(D65-F65,"")</f>
        <v>-0.80001090000000019</v>
      </c>
      <c r="H65" s="308">
        <v>125</v>
      </c>
      <c r="I65" s="131">
        <v>94.405558499999998</v>
      </c>
      <c r="J65" s="338">
        <f>IFERROR(I65/H65*100,"")</f>
        <v>75.524446800000007</v>
      </c>
      <c r="K65" s="240">
        <v>115.782966</v>
      </c>
      <c r="L65" s="243">
        <f>IFERROR(I65-K65,"")</f>
        <v>-21.377407500000004</v>
      </c>
      <c r="M65" s="95">
        <f>IFERROR(IF(D65&gt;0,I65/D65*10,""),"")</f>
        <v>302.6121794871795</v>
      </c>
      <c r="N65" s="75">
        <f>IFERROR(IF(F65&gt;0,K65/F65*10,""),"")</f>
        <v>295.38739825143199</v>
      </c>
      <c r="O65" s="141">
        <f t="shared" si="1"/>
        <v>7.2247812357475141</v>
      </c>
      <c r="P65" s="117"/>
      <c r="Q65" s="3" t="s">
        <v>160</v>
      </c>
    </row>
    <row r="66" spans="1:17" s="1" customFormat="1" ht="15" customHeight="1" x14ac:dyDescent="0.2">
      <c r="A66" s="101">
        <f t="shared" si="0"/>
        <v>0.67993200000000009</v>
      </c>
      <c r="B66" s="210" t="s">
        <v>37</v>
      </c>
      <c r="C66" s="206">
        <v>0.77669999999999995</v>
      </c>
      <c r="D66" s="165">
        <v>0.67993200000000009</v>
      </c>
      <c r="E66" s="240">
        <f>IFERROR(D66/C66*100,0)</f>
        <v>87.541135573580547</v>
      </c>
      <c r="F66" s="230">
        <v>0.69489010000000007</v>
      </c>
      <c r="G66" s="83">
        <f>IFERROR(D66-F66,"")</f>
        <v>-1.4958099999999974E-2</v>
      </c>
      <c r="H66" s="308">
        <v>13.8</v>
      </c>
      <c r="I66" s="131">
        <v>14.112224999999999</v>
      </c>
      <c r="J66" s="338">
        <f>IFERROR(I66/H66*100,"")</f>
        <v>102.26249999999999</v>
      </c>
      <c r="K66" s="240">
        <v>15.014710499999998</v>
      </c>
      <c r="L66" s="243">
        <f>IFERROR(I66-K66,"")</f>
        <v>-0.90248549999999916</v>
      </c>
      <c r="M66" s="95">
        <f>IFERROR(IF(D66&gt;0,I66/D66*10,""),"")</f>
        <v>207.55347593582883</v>
      </c>
      <c r="N66" s="75">
        <f>IFERROR(IF(F66&gt;0,K66/F66*10,""),"")</f>
        <v>216.0731675411694</v>
      </c>
      <c r="O66" s="141">
        <f t="shared" si="1"/>
        <v>-8.5196916053405687</v>
      </c>
      <c r="P66" s="117"/>
      <c r="Q66" s="3" t="s">
        <v>160</v>
      </c>
    </row>
    <row r="67" spans="1:17" s="1" customFormat="1" ht="15" customHeight="1" x14ac:dyDescent="0.2">
      <c r="A67" s="101">
        <f t="shared" si="0"/>
        <v>1.4687420000000002</v>
      </c>
      <c r="B67" s="210" t="s">
        <v>38</v>
      </c>
      <c r="C67" s="206">
        <v>1.494</v>
      </c>
      <c r="D67" s="165">
        <v>1.4687420000000002</v>
      </c>
      <c r="E67" s="240">
        <f>IFERROR(D67/C67*100,0)</f>
        <v>98.309370816599753</v>
      </c>
      <c r="F67" s="230">
        <v>1.1109596000000002</v>
      </c>
      <c r="G67" s="83">
        <f>IFERROR(D67-F67,"")</f>
        <v>0.35778240000000006</v>
      </c>
      <c r="H67" s="308">
        <v>32</v>
      </c>
      <c r="I67" s="131">
        <v>30.521896999999996</v>
      </c>
      <c r="J67" s="338">
        <f>IFERROR(I67/H67*100,"")</f>
        <v>95.380928124999983</v>
      </c>
      <c r="K67" s="240">
        <v>20.235653000000003</v>
      </c>
      <c r="L67" s="243">
        <f>IFERROR(I67-K67,"")</f>
        <v>10.286243999999993</v>
      </c>
      <c r="M67" s="95">
        <f>IFERROR(IF(D67&gt;0,I67/D67*10,""),"")</f>
        <v>207.80979232567728</v>
      </c>
      <c r="N67" s="75">
        <f>IFERROR(IF(F67&gt;0,K67/F67*10,""),"")</f>
        <v>182.14571438961417</v>
      </c>
      <c r="O67" s="141">
        <f t="shared" si="1"/>
        <v>25.664077936063109</v>
      </c>
      <c r="P67" s="117"/>
      <c r="Q67" s="3" t="s">
        <v>160</v>
      </c>
    </row>
    <row r="68" spans="1:17" s="13" customFormat="1" ht="15.75" x14ac:dyDescent="0.25">
      <c r="A68" s="101">
        <f t="shared" si="0"/>
        <v>35.777533000000005</v>
      </c>
      <c r="B68" s="211" t="s">
        <v>138</v>
      </c>
      <c r="C68" s="209">
        <v>33.119185000000002</v>
      </c>
      <c r="D68" s="227">
        <v>35.777533000000005</v>
      </c>
      <c r="E68" s="241">
        <f>IFERROR(D68/C68*100,0)</f>
        <v>108.02661055820064</v>
      </c>
      <c r="F68" s="229">
        <v>34.634273600000007</v>
      </c>
      <c r="G68" s="104">
        <f>IFERROR(D68-F68,"")</f>
        <v>1.143259399999998</v>
      </c>
      <c r="H68" s="315">
        <v>661.7</v>
      </c>
      <c r="I68" s="296">
        <v>702.61109550000003</v>
      </c>
      <c r="J68" s="341">
        <f>IFERROR(I68/H68*100,"")</f>
        <v>106.18272563095057</v>
      </c>
      <c r="K68" s="241">
        <v>635.435743</v>
      </c>
      <c r="L68" s="256">
        <f>IFERROR(I68-K68,"")</f>
        <v>67.175352500000031</v>
      </c>
      <c r="M68" s="102">
        <f>IFERROR(IF(D68&gt;0,I68/D68*10,""),"")</f>
        <v>196.38332679338174</v>
      </c>
      <c r="N68" s="103">
        <f>IFERROR(IF(F68&gt;0,K68/F68*10,""),"")</f>
        <v>183.47020940551786</v>
      </c>
      <c r="O68" s="127">
        <f t="shared" si="1"/>
        <v>12.913117387863878</v>
      </c>
      <c r="P68" s="158"/>
      <c r="Q68" s="112" t="s">
        <v>160</v>
      </c>
    </row>
    <row r="69" spans="1:17" s="1" customFormat="1" ht="15.75" x14ac:dyDescent="0.2">
      <c r="A69" s="101">
        <f t="shared" si="0"/>
        <v>4.2218</v>
      </c>
      <c r="B69" s="210" t="s">
        <v>96</v>
      </c>
      <c r="C69" s="206">
        <v>3.879</v>
      </c>
      <c r="D69" s="165">
        <v>4.2218</v>
      </c>
      <c r="E69" s="240">
        <f>IFERROR(D69/C69*100,0)</f>
        <v>108.83732920855891</v>
      </c>
      <c r="F69" s="230">
        <v>3.9499585000000002</v>
      </c>
      <c r="G69" s="83">
        <f>IFERROR(D69-F69,"")</f>
        <v>0.27184149999999985</v>
      </c>
      <c r="H69" s="308">
        <v>77.900000000000006</v>
      </c>
      <c r="I69" s="131">
        <v>102.79275</v>
      </c>
      <c r="J69" s="338">
        <f>IFERROR(I69/H69*100,"")</f>
        <v>131.95474967907572</v>
      </c>
      <c r="K69" s="240">
        <v>71.302161999999996</v>
      </c>
      <c r="L69" s="243">
        <f>IFERROR(I69-K69,"")</f>
        <v>31.490588000000002</v>
      </c>
      <c r="M69" s="97">
        <f>IFERROR(IF(D69&gt;0,I69/D69*10,""),"")</f>
        <v>243.48086124401914</v>
      </c>
      <c r="N69" s="75">
        <f>IFERROR(IF(F69&gt;0,K69/F69*10,""),"")</f>
        <v>180.51369906797754</v>
      </c>
      <c r="O69" s="141">
        <f t="shared" si="1"/>
        <v>62.967162176041597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14.975169000000001</v>
      </c>
      <c r="B70" s="212" t="s">
        <v>39</v>
      </c>
      <c r="C70" s="206">
        <v>13.865159999999999</v>
      </c>
      <c r="D70" s="165">
        <v>14.975169000000001</v>
      </c>
      <c r="E70" s="240">
        <f>IFERROR(D70/C70*100,0)</f>
        <v>108.00574245086246</v>
      </c>
      <c r="F70" s="230">
        <v>14.3819556</v>
      </c>
      <c r="G70" s="83">
        <f>IFERROR(D70-F70,"")</f>
        <v>0.59321340000000156</v>
      </c>
      <c r="H70" s="308">
        <v>252.7</v>
      </c>
      <c r="I70" s="131">
        <v>207.29290499999999</v>
      </c>
      <c r="J70" s="338">
        <f>IFERROR(I70/H70*100,"")</f>
        <v>82.031224772457449</v>
      </c>
      <c r="K70" s="240">
        <v>215.33629249999998</v>
      </c>
      <c r="L70" s="243">
        <f>IFERROR(I70-K70,"")</f>
        <v>-8.0433874999999944</v>
      </c>
      <c r="M70" s="97">
        <f>IFERROR(IF(D70&gt;0,I70/D70*10,""),"")</f>
        <v>138.42441778119496</v>
      </c>
      <c r="N70" s="75">
        <f>IFERROR(IF(F70&gt;0,K70/F70*10,""),"")</f>
        <v>149.72671206132773</v>
      </c>
      <c r="O70" s="141">
        <f t="shared" ref="O70:O101" si="3">IFERROR(M70-N70,0)</f>
        <v>-11.30229428013277</v>
      </c>
      <c r="P70" s="117"/>
      <c r="Q70" s="3" t="s">
        <v>160</v>
      </c>
    </row>
    <row r="71" spans="1:17" s="1" customFormat="1" ht="15.75" x14ac:dyDescent="0.2">
      <c r="A71" s="101">
        <f t="shared" si="2"/>
        <v>8.9079980000000027</v>
      </c>
      <c r="B71" s="210" t="s">
        <v>40</v>
      </c>
      <c r="C71" s="206">
        <v>8.1391249999999999</v>
      </c>
      <c r="D71" s="165">
        <v>8.9079980000000027</v>
      </c>
      <c r="E71" s="240">
        <f>IFERROR(D71/C71*100,0)</f>
        <v>109.44662970528162</v>
      </c>
      <c r="F71" s="230">
        <v>8.7990593999999991</v>
      </c>
      <c r="G71" s="83">
        <f>IFERROR(D71-F71,"")</f>
        <v>0.10893860000000366</v>
      </c>
      <c r="H71" s="308">
        <v>215</v>
      </c>
      <c r="I71" s="131">
        <v>271.3670525</v>
      </c>
      <c r="J71" s="338">
        <f>IFERROR(I71/H71*100,"")</f>
        <v>126.21723372093024</v>
      </c>
      <c r="K71" s="240">
        <v>235.20955749999996</v>
      </c>
      <c r="L71" s="243">
        <f>IFERROR(I71-K71,"")</f>
        <v>36.15749500000004</v>
      </c>
      <c r="M71" s="97">
        <f>IFERROR(IF(D71&gt;0,I71/D71*10,""),"")</f>
        <v>304.63304156556825</v>
      </c>
      <c r="N71" s="75">
        <f>IFERROR(IF(F71&gt;0,K71/F71*10,""),"")</f>
        <v>267.31216009292996</v>
      </c>
      <c r="O71" s="141">
        <f t="shared" si="3"/>
        <v>37.320881472638291</v>
      </c>
      <c r="P71" s="117"/>
      <c r="Q71" s="3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6.7775000000000002E-2</v>
      </c>
      <c r="D72" s="165" t="e">
        <v>#VALUE!</v>
      </c>
      <c r="E72" s="240">
        <f>IFERROR(D72/C72*100,0)</f>
        <v>0</v>
      </c>
      <c r="F72" s="230" t="e">
        <v>#VALUE!</v>
      </c>
      <c r="G72" s="83" t="str">
        <f>IFERROR(D72-F72,"")</f>
        <v/>
      </c>
      <c r="H72" s="308"/>
      <c r="I72" s="131" t="e">
        <v>#VALUE!</v>
      </c>
      <c r="J72" s="338" t="str">
        <f>IFERROR(I72/H72*100,"")</f>
        <v/>
      </c>
      <c r="K72" s="240" t="e">
        <v>#VALUE!</v>
      </c>
      <c r="L72" s="24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>
        <v>3.875E-2</v>
      </c>
      <c r="D73" s="165" t="e">
        <v>#VALUE!</v>
      </c>
      <c r="E73" s="240">
        <f>IFERROR(D73/C73*100,0)</f>
        <v>0</v>
      </c>
      <c r="F73" s="230" t="e">
        <v>#VALUE!</v>
      </c>
      <c r="G73" s="83" t="str">
        <f>IFERROR(D73-F73,"")</f>
        <v/>
      </c>
      <c r="H73" s="308"/>
      <c r="I73" s="131" t="e">
        <v>#VALUE!</v>
      </c>
      <c r="J73" s="338" t="str">
        <f>IFERROR(I73/H73*100,"")</f>
        <v/>
      </c>
      <c r="K73" s="240" t="e">
        <v>#VALUE!</v>
      </c>
      <c r="L73" s="24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7.6725660000000007</v>
      </c>
      <c r="B74" s="210" t="s">
        <v>41</v>
      </c>
      <c r="C74" s="206">
        <v>7.2358999999999991</v>
      </c>
      <c r="D74" s="165">
        <v>7.6725660000000007</v>
      </c>
      <c r="E74" s="240">
        <f>IFERROR(D74/C74*100,0)</f>
        <v>106.03471579209223</v>
      </c>
      <c r="F74" s="230">
        <v>7.5033000999999997</v>
      </c>
      <c r="G74" s="83">
        <f>IFERROR(D74-F74,"")</f>
        <v>0.16926590000000097</v>
      </c>
      <c r="H74" s="308">
        <v>116.1</v>
      </c>
      <c r="I74" s="131">
        <v>121.15838799999999</v>
      </c>
      <c r="J74" s="338">
        <f>IFERROR(I74/H74*100,"")</f>
        <v>104.3569233419466</v>
      </c>
      <c r="K74" s="240">
        <v>113.58773099999999</v>
      </c>
      <c r="L74" s="243">
        <f>IFERROR(I74-K74,"")</f>
        <v>7.5706569999999971</v>
      </c>
      <c r="M74" s="97">
        <f>IFERROR(IF(D74&gt;0,I74/D74*10,""),"")</f>
        <v>157.91117078693097</v>
      </c>
      <c r="N74" s="75">
        <f>IFERROR(IF(F74&gt;0,K74/F74*10,""),"")</f>
        <v>151.38369715480258</v>
      </c>
      <c r="O74" s="141">
        <f t="shared" si="3"/>
        <v>6.527473632128391</v>
      </c>
      <c r="P74" s="117"/>
      <c r="Q74" s="3" t="s">
        <v>160</v>
      </c>
    </row>
    <row r="75" spans="1:17" s="13" customFormat="1" ht="15.75" x14ac:dyDescent="0.25">
      <c r="A75" s="101">
        <f t="shared" si="2"/>
        <v>37.893988000000007</v>
      </c>
      <c r="B75" s="208" t="s">
        <v>42</v>
      </c>
      <c r="C75" s="209">
        <v>35.710169</v>
      </c>
      <c r="D75" s="227">
        <v>37.893988000000007</v>
      </c>
      <c r="E75" s="241">
        <f>IFERROR(D75/C75*100,0)</f>
        <v>106.11539810970933</v>
      </c>
      <c r="F75" s="231">
        <v>30.9815076</v>
      </c>
      <c r="G75" s="98">
        <f>IFERROR(D75-F75,"")</f>
        <v>6.9124804000000069</v>
      </c>
      <c r="H75" s="236">
        <v>674.40211333333332</v>
      </c>
      <c r="I75" s="132">
        <v>825.61394549999989</v>
      </c>
      <c r="J75" s="78">
        <f>IFERROR(I75/H75*100,"")</f>
        <v>122.4216130372545</v>
      </c>
      <c r="K75" s="241">
        <v>688.46402550000005</v>
      </c>
      <c r="L75" s="247">
        <f>IFERROR(I75-K75,"")</f>
        <v>137.14991999999984</v>
      </c>
      <c r="M75" s="71">
        <f>IFERROR(IF(D75&gt;0,I75/D75*10,""),"")</f>
        <v>217.87465217437648</v>
      </c>
      <c r="N75" s="73">
        <f>IFERROR(IF(F75&gt;0,K75/F75*10,""),"")</f>
        <v>222.21772884286625</v>
      </c>
      <c r="O75" s="98">
        <f t="shared" si="3"/>
        <v>-4.3430766684897719</v>
      </c>
      <c r="P75" s="158"/>
      <c r="Q75" s="112" t="s">
        <v>160</v>
      </c>
    </row>
    <row r="76" spans="1:17" s="1" customFormat="1" ht="15.75" x14ac:dyDescent="0.2">
      <c r="A76" s="101">
        <f t="shared" si="2"/>
        <v>0.11110000000000002</v>
      </c>
      <c r="B76" s="210" t="s">
        <v>139</v>
      </c>
      <c r="C76" s="206">
        <v>8.5029999999999994E-2</v>
      </c>
      <c r="D76" s="165">
        <v>0.11110000000000002</v>
      </c>
      <c r="E76" s="240">
        <f>IFERROR(D76/C76*100,0)</f>
        <v>130.6597671410091</v>
      </c>
      <c r="F76" s="230">
        <v>9.5101600000000008E-2</v>
      </c>
      <c r="G76" s="84">
        <f>IFERROR(D76-F76,"")</f>
        <v>1.599840000000001E-2</v>
      </c>
      <c r="H76" s="309">
        <v>1.37</v>
      </c>
      <c r="I76" s="131">
        <v>1.30088</v>
      </c>
      <c r="J76" s="335">
        <f>IFERROR(I76/H76*100,"")</f>
        <v>94.95474452554744</v>
      </c>
      <c r="K76" s="240">
        <v>0.93036149999999995</v>
      </c>
      <c r="L76" s="248">
        <f>IFERROR(I76-K76,"")</f>
        <v>0.37051850000000008</v>
      </c>
      <c r="M76" s="97">
        <f>IFERROR(IF(D76&gt;0,I76/D76*10,""),"")</f>
        <v>117.09090909090907</v>
      </c>
      <c r="N76" s="75">
        <f>IFERROR(IF(F76&gt;0,K76/F76*10,""),"")</f>
        <v>97.828164825828367</v>
      </c>
      <c r="O76" s="141">
        <f t="shared" si="3"/>
        <v>19.262744265080698</v>
      </c>
      <c r="P76" s="117"/>
      <c r="Q76" s="3" t="s">
        <v>160</v>
      </c>
    </row>
    <row r="77" spans="1:17" s="1" customFormat="1" ht="15.75" x14ac:dyDescent="0.2">
      <c r="A77" s="101">
        <f t="shared" si="2"/>
        <v>0.60438400000000014</v>
      </c>
      <c r="B77" s="210" t="s">
        <v>140</v>
      </c>
      <c r="C77" s="206">
        <v>0.54437999999999998</v>
      </c>
      <c r="D77" s="165">
        <v>0.60438400000000014</v>
      </c>
      <c r="E77" s="240">
        <f>IFERROR(D77/C77*100,0)</f>
        <v>111.02244755501675</v>
      </c>
      <c r="F77" s="230">
        <v>0.51009040000000005</v>
      </c>
      <c r="G77" s="84">
        <f>IFERROR(D77-F77,"")</f>
        <v>9.4293600000000088E-2</v>
      </c>
      <c r="H77" s="309">
        <v>7.9</v>
      </c>
      <c r="I77" s="131">
        <v>6.9283475000000001</v>
      </c>
      <c r="J77" s="335">
        <f>IFERROR(I77/H77*100,"")</f>
        <v>87.700601265822783</v>
      </c>
      <c r="K77" s="240">
        <v>6.068837499999999</v>
      </c>
      <c r="L77" s="248">
        <f>IFERROR(I77-K77,"")</f>
        <v>0.85951000000000111</v>
      </c>
      <c r="M77" s="97">
        <f>IFERROR(IF(D77&gt;0,I77/D77*10,""),"")</f>
        <v>114.63485962566843</v>
      </c>
      <c r="N77" s="75">
        <f>IFERROR(IF(F77&gt;0,K77/F77*10,""),"")</f>
        <v>118.97572469507364</v>
      </c>
      <c r="O77" s="141">
        <f t="shared" si="3"/>
        <v>-4.3408650694052113</v>
      </c>
      <c r="P77" s="117"/>
      <c r="Q77" s="3" t="s">
        <v>160</v>
      </c>
    </row>
    <row r="78" spans="1:17" s="1" customFormat="1" ht="15.75" x14ac:dyDescent="0.2">
      <c r="A78" s="101">
        <f t="shared" si="2"/>
        <v>0.41662500000000008</v>
      </c>
      <c r="B78" s="210" t="s">
        <v>141</v>
      </c>
      <c r="C78" s="206">
        <v>0.437699</v>
      </c>
      <c r="D78" s="165">
        <v>0.41662500000000008</v>
      </c>
      <c r="E78" s="240">
        <f>IFERROR(D78/C78*100,0)</f>
        <v>95.185275726012648</v>
      </c>
      <c r="F78" s="230">
        <v>0.33501700000000001</v>
      </c>
      <c r="G78" s="83">
        <f>IFERROR(D78-F78,"")</f>
        <v>8.1608000000000069E-2</v>
      </c>
      <c r="H78" s="308">
        <v>4.04</v>
      </c>
      <c r="I78" s="131">
        <v>4.2685124999999999</v>
      </c>
      <c r="J78" s="338">
        <f>IFERROR(I78/H78*100,"")</f>
        <v>105.65625</v>
      </c>
      <c r="K78" s="240">
        <v>3.4264250000000001</v>
      </c>
      <c r="L78" s="243">
        <f>IFERROR(I78-K78,"")</f>
        <v>0.84208749999999988</v>
      </c>
      <c r="M78" s="97">
        <f>IFERROR(IF(D78&gt;0,I78/D78*10,""),"")</f>
        <v>102.45454545454542</v>
      </c>
      <c r="N78" s="75">
        <f>IFERROR(IF(F78&gt;0,K78/F78*10,""),"")</f>
        <v>102.27615315043714</v>
      </c>
      <c r="O78" s="141">
        <f t="shared" si="3"/>
        <v>0.17839230410828577</v>
      </c>
      <c r="P78" s="117"/>
      <c r="Q78" s="3" t="s">
        <v>160</v>
      </c>
    </row>
    <row r="79" spans="1:17" s="1" customFormat="1" ht="15.75" x14ac:dyDescent="0.2">
      <c r="A79" s="101">
        <f t="shared" si="2"/>
        <v>5.1106000000000007</v>
      </c>
      <c r="B79" s="210" t="s">
        <v>43</v>
      </c>
      <c r="C79" s="206">
        <v>4.6704699999999999</v>
      </c>
      <c r="D79" s="165">
        <v>5.1106000000000007</v>
      </c>
      <c r="E79" s="240">
        <f>IFERROR(D79/C79*100,0)</f>
        <v>109.42367684622749</v>
      </c>
      <c r="F79" s="230">
        <v>3.3188297000000002</v>
      </c>
      <c r="G79" s="83">
        <f>IFERROR(D79-F79,"")</f>
        <v>1.7917703000000005</v>
      </c>
      <c r="H79" s="308">
        <v>79</v>
      </c>
      <c r="I79" s="131">
        <v>96.520649999999989</v>
      </c>
      <c r="J79" s="338">
        <f>IFERROR(I79/H79*100,"")</f>
        <v>122.17803797468353</v>
      </c>
      <c r="K79" s="240">
        <v>62.912647499999991</v>
      </c>
      <c r="L79" s="243">
        <f>IFERROR(I79-K79,"")</f>
        <v>33.608002499999998</v>
      </c>
      <c r="M79" s="97">
        <f>IFERROR(IF(D79&gt;0,I79/D79*10,""),"")</f>
        <v>188.86363636363632</v>
      </c>
      <c r="N79" s="75">
        <f>IFERROR(IF(F79&gt;0,K79/F79*10,""),"")</f>
        <v>189.56274707316254</v>
      </c>
      <c r="O79" s="141">
        <f t="shared" si="3"/>
        <v>-0.69911070952622367</v>
      </c>
      <c r="P79" s="117"/>
      <c r="Q79" s="3" t="s">
        <v>160</v>
      </c>
    </row>
    <row r="80" spans="1:17" s="1" customFormat="1" ht="15.75" x14ac:dyDescent="0.2">
      <c r="A80" s="101">
        <f t="shared" si="2"/>
        <v>5.7272050000000005</v>
      </c>
      <c r="B80" s="210" t="s">
        <v>44</v>
      </c>
      <c r="C80" s="206">
        <v>6.09971</v>
      </c>
      <c r="D80" s="165">
        <v>5.7272050000000005</v>
      </c>
      <c r="E80" s="240">
        <f>IFERROR(D80/C80*100,0)</f>
        <v>93.893070326294207</v>
      </c>
      <c r="F80" s="230">
        <v>4.7064485000000005</v>
      </c>
      <c r="G80" s="83">
        <f>IFERROR(D80-F80,"")</f>
        <v>1.0207565000000001</v>
      </c>
      <c r="H80" s="308">
        <v>112.59211333333334</v>
      </c>
      <c r="I80" s="131">
        <v>114.71903199999998</v>
      </c>
      <c r="J80" s="338">
        <f>IFERROR(I80/H80*100,"")</f>
        <v>101.88904764614357</v>
      </c>
      <c r="K80" s="240">
        <v>98.176948999999979</v>
      </c>
      <c r="L80" s="243">
        <f>IFERROR(I80-K80,"")</f>
        <v>16.542083000000005</v>
      </c>
      <c r="M80" s="97">
        <f>IFERROR(IF(D80&gt;0,I80/D80*10,""),"")</f>
        <v>200.30544043735117</v>
      </c>
      <c r="N80" s="75">
        <f>IFERROR(IF(F80&gt;0,K80/F80*10,""),"")</f>
        <v>208.60092063049234</v>
      </c>
      <c r="O80" s="141">
        <f t="shared" si="3"/>
        <v>-8.2954801931411737</v>
      </c>
      <c r="P80" s="117"/>
      <c r="Q80" s="3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>
        <v>0</v>
      </c>
      <c r="D81" s="165" t="e">
        <v>#VALUE!</v>
      </c>
      <c r="E81" s="240">
        <f>IFERROR(D81/C81*100,0)</f>
        <v>0</v>
      </c>
      <c r="F81" s="230" t="e">
        <v>#VALUE!</v>
      </c>
      <c r="G81" s="83" t="str">
        <f>IFERROR(D81-F81,"")</f>
        <v/>
      </c>
      <c r="H81" s="308"/>
      <c r="I81" s="131" t="e">
        <v>#VALUE!</v>
      </c>
      <c r="J81" s="338" t="str">
        <f>IFERROR(I81/H81*100,"")</f>
        <v/>
      </c>
      <c r="K81" s="240" t="e">
        <v>#VALUE!</v>
      </c>
      <c r="L81" s="24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>
        <v>0</v>
      </c>
      <c r="D82" s="165" t="e">
        <v>#VALUE!</v>
      </c>
      <c r="E82" s="240">
        <f>IFERROR(D82/C82*100,0)</f>
        <v>0</v>
      </c>
      <c r="F82" s="230" t="e">
        <v>#VALUE!</v>
      </c>
      <c r="G82" s="83" t="str">
        <f>IFERROR(D82-F82,"")</f>
        <v/>
      </c>
      <c r="H82" s="308"/>
      <c r="I82" s="131" t="e">
        <v>#VALUE!</v>
      </c>
      <c r="J82" s="338" t="str">
        <f>IFERROR(I82/H82*100,"")</f>
        <v/>
      </c>
      <c r="K82" s="240" t="e">
        <v>#VALUE!</v>
      </c>
      <c r="L82" s="24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4.5095490000000007</v>
      </c>
      <c r="B83" s="210" t="s">
        <v>45</v>
      </c>
      <c r="C83" s="206">
        <v>4.2629000000000001</v>
      </c>
      <c r="D83" s="165">
        <v>4.5095490000000007</v>
      </c>
      <c r="E83" s="240">
        <f>IFERROR(D83/C83*100,0)</f>
        <v>105.78594384104719</v>
      </c>
      <c r="F83" s="230">
        <v>3.4085278000000003</v>
      </c>
      <c r="G83" s="83">
        <f>IFERROR(D83-F83,"")</f>
        <v>1.1010212000000004</v>
      </c>
      <c r="H83" s="308">
        <v>65.8</v>
      </c>
      <c r="I83" s="131">
        <v>96.029335500000002</v>
      </c>
      <c r="J83" s="338">
        <f>IFERROR(I83/H83*100,"")</f>
        <v>145.94123936170215</v>
      </c>
      <c r="K83" s="240">
        <v>64.663027999999983</v>
      </c>
      <c r="L83" s="243">
        <f>IFERROR(I83-K83,"")</f>
        <v>31.366307500000019</v>
      </c>
      <c r="M83" s="97">
        <f>IFERROR(IF(D83&gt;0,I83/D83*10,""),"")</f>
        <v>212.94665054088554</v>
      </c>
      <c r="N83" s="75">
        <f>IFERROR(IF(F83&gt;0,K83/F83*10,""),"")</f>
        <v>189.70955143742697</v>
      </c>
      <c r="O83" s="141">
        <f t="shared" si="3"/>
        <v>23.237099103458576</v>
      </c>
      <c r="P83" s="117"/>
      <c r="Q83" s="3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>
        <v>0</v>
      </c>
      <c r="D84" s="165" t="e">
        <v>#VALUE!</v>
      </c>
      <c r="E84" s="240">
        <f>IFERROR(D84/C84*100,0)</f>
        <v>0</v>
      </c>
      <c r="F84" s="230" t="e">
        <v>#VALUE!</v>
      </c>
      <c r="G84" s="83" t="str">
        <f>IFERROR(D84-F84,"")</f>
        <v/>
      </c>
      <c r="H84" s="308"/>
      <c r="I84" s="131" t="e">
        <v>#VALUE!</v>
      </c>
      <c r="J84" s="338" t="str">
        <f>IFERROR(I84/H84*100,"")</f>
        <v/>
      </c>
      <c r="K84" s="240" t="e">
        <v>#VALUE!</v>
      </c>
      <c r="L84" s="24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9.6434800000000003</v>
      </c>
      <c r="B85" s="210" t="s">
        <v>46</v>
      </c>
      <c r="C85" s="206">
        <v>8.7020999999999997</v>
      </c>
      <c r="D85" s="165">
        <v>9.6434800000000003</v>
      </c>
      <c r="E85" s="240">
        <f>IFERROR(D85/C85*100,0)</f>
        <v>110.81784856528884</v>
      </c>
      <c r="F85" s="230">
        <v>8.462961700000001</v>
      </c>
      <c r="G85" s="83">
        <f>IFERROR(D85-F85,"")</f>
        <v>1.1805182999999992</v>
      </c>
      <c r="H85" s="308">
        <v>170.6</v>
      </c>
      <c r="I85" s="131">
        <v>230.5194205</v>
      </c>
      <c r="J85" s="338">
        <f>IFERROR(I85/H85*100,"")</f>
        <v>135.12275527549824</v>
      </c>
      <c r="K85" s="240">
        <v>184.1407255</v>
      </c>
      <c r="L85" s="243">
        <f>IFERROR(I85-K85,"")</f>
        <v>46.378694999999993</v>
      </c>
      <c r="M85" s="97">
        <f>IFERROR(IF(D85&gt;0,I85/D85*10,""),"")</f>
        <v>239.04173648931715</v>
      </c>
      <c r="N85" s="75">
        <f>IFERROR(IF(F85&gt;0,K85/F85*10,""),"")</f>
        <v>217.58425953883258</v>
      </c>
      <c r="O85" s="141">
        <f t="shared" si="3"/>
        <v>21.457476950484562</v>
      </c>
      <c r="P85" s="117"/>
      <c r="Q85" s="3" t="s">
        <v>160</v>
      </c>
    </row>
    <row r="86" spans="1:17" s="1" customFormat="1" ht="15.75" x14ac:dyDescent="0.2">
      <c r="A86" s="101">
        <f t="shared" si="2"/>
        <v>3.7540690000000003</v>
      </c>
      <c r="B86" s="210" t="s">
        <v>47</v>
      </c>
      <c r="C86" s="206">
        <v>3.4093100000000001</v>
      </c>
      <c r="D86" s="165">
        <v>3.7540690000000003</v>
      </c>
      <c r="E86" s="240">
        <f>IFERROR(D86/C86*100,0)</f>
        <v>110.11228078408828</v>
      </c>
      <c r="F86" s="230">
        <v>2.9503110000000001</v>
      </c>
      <c r="G86" s="83">
        <f>IFERROR(D86-F86,"")</f>
        <v>0.80375800000000019</v>
      </c>
      <c r="H86" s="308">
        <v>63</v>
      </c>
      <c r="I86" s="131">
        <v>71.364882999999992</v>
      </c>
      <c r="J86" s="338">
        <f>IFERROR(I86/H86*100,"")</f>
        <v>113.27759206349207</v>
      </c>
      <c r="K86" s="240">
        <v>65.857050000000001</v>
      </c>
      <c r="L86" s="243">
        <f>IFERROR(I86-K86,"")</f>
        <v>5.5078329999999909</v>
      </c>
      <c r="M86" s="97">
        <f>IFERROR(IF(D86&gt;0,I86/D86*10,""),"")</f>
        <v>190.10008340283565</v>
      </c>
      <c r="N86" s="75">
        <f>IFERROR(IF(F86&gt;0,K86/F86*10,""),"")</f>
        <v>223.22070452911575</v>
      </c>
      <c r="O86" s="141">
        <f t="shared" si="3"/>
        <v>-33.120621126280099</v>
      </c>
      <c r="P86" s="117"/>
      <c r="Q86" s="3" t="s">
        <v>160</v>
      </c>
    </row>
    <row r="87" spans="1:17" s="1" customFormat="1" ht="15.75" x14ac:dyDescent="0.2">
      <c r="A87" s="101">
        <f t="shared" si="2"/>
        <v>6.3327000000000009</v>
      </c>
      <c r="B87" s="210" t="s">
        <v>48</v>
      </c>
      <c r="C87" s="206">
        <v>5.9634400000000003</v>
      </c>
      <c r="D87" s="165">
        <v>6.3327000000000009</v>
      </c>
      <c r="E87" s="240">
        <f>IFERROR(D87/C87*100,0)</f>
        <v>106.1920636411199</v>
      </c>
      <c r="F87" s="230">
        <v>5.6736750000000002</v>
      </c>
      <c r="G87" s="83">
        <f>IFERROR(D87-F87,"")</f>
        <v>0.65902500000000064</v>
      </c>
      <c r="H87" s="308">
        <v>140</v>
      </c>
      <c r="I87" s="131">
        <v>167.83674999999997</v>
      </c>
      <c r="J87" s="338">
        <f>IFERROR(I87/H87*100,"")</f>
        <v>119.88339285714282</v>
      </c>
      <c r="K87" s="240">
        <v>168.41749999999996</v>
      </c>
      <c r="L87" s="243">
        <f>IFERROR(I87-K87,"")</f>
        <v>-0.58074999999999477</v>
      </c>
      <c r="M87" s="97">
        <f>IFERROR(IF(D87&gt;0,I87/D87*10,""),"")</f>
        <v>265.03189792663466</v>
      </c>
      <c r="N87" s="75">
        <f>IFERROR(IF(F87&gt;0,K87/F87*10,""),"")</f>
        <v>296.8402314196706</v>
      </c>
      <c r="O87" s="141">
        <f t="shared" si="3"/>
        <v>-31.808333493035946</v>
      </c>
      <c r="P87" s="117"/>
      <c r="Q87" s="3" t="s">
        <v>160</v>
      </c>
    </row>
    <row r="88" spans="1:17" s="1" customFormat="1" ht="15.75" x14ac:dyDescent="0.2">
      <c r="A88" s="101">
        <f t="shared" si="2"/>
        <v>1.6842760000000003</v>
      </c>
      <c r="B88" s="205" t="s">
        <v>49</v>
      </c>
      <c r="C88" s="206">
        <v>1.5351300000000001</v>
      </c>
      <c r="D88" s="165">
        <v>1.6842760000000003</v>
      </c>
      <c r="E88" s="240">
        <f>IFERROR(D88/C88*100,0)</f>
        <v>109.71552897800187</v>
      </c>
      <c r="F88" s="230">
        <v>1.5205449000000002</v>
      </c>
      <c r="G88" s="83">
        <f>IFERROR(D88-F88,"")</f>
        <v>0.16373110000000013</v>
      </c>
      <c r="H88" s="308">
        <v>30.1</v>
      </c>
      <c r="I88" s="131">
        <v>36.126134499999999</v>
      </c>
      <c r="J88" s="338">
        <f>IFERROR(I88/H88*100,"")</f>
        <v>120.02038039867109</v>
      </c>
      <c r="K88" s="240">
        <v>33.870501499999996</v>
      </c>
      <c r="L88" s="243">
        <f>IFERROR(I88-K88,"")</f>
        <v>2.2556330000000031</v>
      </c>
      <c r="M88" s="95">
        <f>IFERROR(IF(D88&gt;0,I88/D88*10,""),"")</f>
        <v>214.4905852722475</v>
      </c>
      <c r="N88" s="75">
        <f>IFERROR(IF(F88&gt;0,K88/F88*10,""),"")</f>
        <v>222.75239290862106</v>
      </c>
      <c r="O88" s="141">
        <f t="shared" si="3"/>
        <v>-8.2618076363735611</v>
      </c>
      <c r="P88" s="117"/>
      <c r="Q88" s="3" t="s">
        <v>160</v>
      </c>
    </row>
    <row r="89" spans="1:17" s="13" customFormat="1" ht="15.75" x14ac:dyDescent="0.25">
      <c r="A89" s="101">
        <f t="shared" si="2"/>
        <v>12.819829000000002</v>
      </c>
      <c r="B89" s="208" t="s">
        <v>50</v>
      </c>
      <c r="C89" s="209">
        <v>14.8469704</v>
      </c>
      <c r="D89" s="227">
        <v>12.819829000000002</v>
      </c>
      <c r="E89" s="241">
        <f>IFERROR(D89/C89*100,0)</f>
        <v>86.346430649582246</v>
      </c>
      <c r="F89" s="231">
        <v>13.289367900000004</v>
      </c>
      <c r="G89" s="98">
        <f>IFERROR(D89-F89,"")</f>
        <v>-0.46953890000000165</v>
      </c>
      <c r="H89" s="236">
        <v>235.65000000000003</v>
      </c>
      <c r="I89" s="132">
        <v>222.95805549999997</v>
      </c>
      <c r="J89" s="78">
        <f>IFERROR(I89/H89*100,"")</f>
        <v>94.614069806917016</v>
      </c>
      <c r="K89" s="78">
        <v>231.18728300000001</v>
      </c>
      <c r="L89" s="232">
        <f>IFERROR(I89-K89,"")</f>
        <v>-8.2292275000000359</v>
      </c>
      <c r="M89" s="71">
        <f>IFERROR(IF(D89&gt;0,I89/D89*10,""),"")</f>
        <v>173.91655965145867</v>
      </c>
      <c r="N89" s="73">
        <f>IFERROR(IF(F89&gt;0,K89/F89*10,""),"")</f>
        <v>173.96409275417827</v>
      </c>
      <c r="O89" s="98">
        <f t="shared" si="3"/>
        <v>-4.7533102719597764E-2</v>
      </c>
      <c r="P89" s="158"/>
      <c r="Q89" s="112" t="s">
        <v>160</v>
      </c>
    </row>
    <row r="90" spans="1:17" s="1" customFormat="1" ht="15.75" x14ac:dyDescent="0.2">
      <c r="A90" s="101">
        <f t="shared" si="2"/>
        <v>1.5154040000000004</v>
      </c>
      <c r="B90" s="210" t="s">
        <v>97</v>
      </c>
      <c r="C90" s="206">
        <v>1.38144</v>
      </c>
      <c r="D90" s="165">
        <v>1.5154040000000004</v>
      </c>
      <c r="E90" s="240">
        <f>IFERROR(D90/C90*100,0)</f>
        <v>109.69741718786197</v>
      </c>
      <c r="F90" s="230">
        <v>1.2871137000000001</v>
      </c>
      <c r="G90" s="84">
        <f>IFERROR(D90-F90,"")</f>
        <v>0.22829030000000028</v>
      </c>
      <c r="H90" s="309">
        <v>24.6</v>
      </c>
      <c r="I90" s="131">
        <v>31.098001</v>
      </c>
      <c r="J90" s="335">
        <f>IFERROR(I90/H90*100,"")</f>
        <v>126.4146382113821</v>
      </c>
      <c r="K90" s="240">
        <v>31.136330499999996</v>
      </c>
      <c r="L90" s="248">
        <f>IFERROR(I90-K90,"")</f>
        <v>-3.8329499999996131E-2</v>
      </c>
      <c r="M90" s="97">
        <f>IFERROR(IF(D90&gt;0,I90/D90*10,""),"")</f>
        <v>205.21260997067444</v>
      </c>
      <c r="N90" s="75">
        <f>IFERROR(IF(F90&gt;0,K90/F90*10,""),"")</f>
        <v>241.90815854108297</v>
      </c>
      <c r="O90" s="141">
        <f t="shared" si="3"/>
        <v>-36.695548570408533</v>
      </c>
      <c r="P90" s="117"/>
      <c r="Q90" s="3" t="s">
        <v>160</v>
      </c>
    </row>
    <row r="91" spans="1:17" s="1" customFormat="1" ht="15.75" x14ac:dyDescent="0.2">
      <c r="A91" s="101">
        <f t="shared" si="2"/>
        <v>2.565299</v>
      </c>
      <c r="B91" s="210" t="s">
        <v>98</v>
      </c>
      <c r="C91" s="206">
        <v>2.3094399999999999</v>
      </c>
      <c r="D91" s="165">
        <v>2.565299</v>
      </c>
      <c r="E91" s="240">
        <f>IFERROR(D91/C91*100,0)</f>
        <v>111.07883296383538</v>
      </c>
      <c r="F91" s="230">
        <v>2.4056382000000003</v>
      </c>
      <c r="G91" s="83">
        <f>IFERROR(D91-F91,"")</f>
        <v>0.15966079999999971</v>
      </c>
      <c r="H91" s="308">
        <v>23.06</v>
      </c>
      <c r="I91" s="131">
        <v>25.149959499999994</v>
      </c>
      <c r="J91" s="338">
        <f>IFERROR(I91/H91*100,"")</f>
        <v>109.06313746747614</v>
      </c>
      <c r="K91" s="240">
        <v>22.2043955</v>
      </c>
      <c r="L91" s="243">
        <f>IFERROR(I91-K91,"")</f>
        <v>2.9455639999999939</v>
      </c>
      <c r="M91" s="97">
        <f>IFERROR(IF(D91&gt;0,I91/D91*10,""),"")</f>
        <v>98.039096027402636</v>
      </c>
      <c r="N91" s="75">
        <f>IFERROR(IF(F91&gt;0,K91/F91*10,""),"")</f>
        <v>92.301475342385231</v>
      </c>
      <c r="O91" s="141">
        <f t="shared" si="3"/>
        <v>5.7376206850174043</v>
      </c>
      <c r="P91" s="117"/>
      <c r="Q91" s="3" t="s">
        <v>160</v>
      </c>
    </row>
    <row r="92" spans="1:17" s="1" customFormat="1" ht="15.75" x14ac:dyDescent="0.2">
      <c r="A92" s="101">
        <f t="shared" si="2"/>
        <v>0.88657800000000009</v>
      </c>
      <c r="B92" s="210" t="s">
        <v>61</v>
      </c>
      <c r="C92" s="206">
        <v>1.00396</v>
      </c>
      <c r="D92" s="165">
        <v>0.88657800000000009</v>
      </c>
      <c r="E92" s="240">
        <f>IFERROR(D92/C92*100,0)</f>
        <v>88.308099924299782</v>
      </c>
      <c r="F92" s="230">
        <v>0.86239860000000013</v>
      </c>
      <c r="G92" s="83">
        <f>IFERROR(D92-F92,"")</f>
        <v>2.4179399999999962E-2</v>
      </c>
      <c r="H92" s="308">
        <v>10.42</v>
      </c>
      <c r="I92" s="131">
        <v>10.712514500000001</v>
      </c>
      <c r="J92" s="338">
        <f>IFERROR(I92/H92*100,"")</f>
        <v>102.80724088291748</v>
      </c>
      <c r="K92" s="240">
        <v>11.194536999999999</v>
      </c>
      <c r="L92" s="243">
        <f>IFERROR(I92-K92,"")</f>
        <v>-0.48202249999999758</v>
      </c>
      <c r="M92" s="97">
        <f>IFERROR(IF(D92&gt;0,I92/D92*10,""),"")</f>
        <v>120.82991569833675</v>
      </c>
      <c r="N92" s="75">
        <f>IFERROR(IF(F92&gt;0,K92/F92*10,""),"")</f>
        <v>129.80699412081603</v>
      </c>
      <c r="O92" s="141">
        <f t="shared" si="3"/>
        <v>-8.9770784224792806</v>
      </c>
      <c r="P92" s="117"/>
      <c r="Q92" s="3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>
        <v>0</v>
      </c>
      <c r="D93" s="165" t="e">
        <v>#VALUE!</v>
      </c>
      <c r="E93" s="240">
        <f>IFERROR(D93/C93*100,0)</f>
        <v>0</v>
      </c>
      <c r="F93" s="230" t="e">
        <v>#VALUE!</v>
      </c>
      <c r="G93" s="84" t="str">
        <f>IFERROR(D93-F93,"")</f>
        <v/>
      </c>
      <c r="H93" s="309"/>
      <c r="I93" s="131" t="e">
        <v>#VALUE!</v>
      </c>
      <c r="J93" s="335" t="str">
        <f>IFERROR(I93/H93*100,"")</f>
        <v/>
      </c>
      <c r="K93" s="240" t="e">
        <v>#VALUE!</v>
      </c>
      <c r="L93" s="248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2.7086180000000004</v>
      </c>
      <c r="B94" s="210" t="s">
        <v>51</v>
      </c>
      <c r="C94" s="206">
        <v>3.7990003999999997</v>
      </c>
      <c r="D94" s="165">
        <v>2.7086180000000004</v>
      </c>
      <c r="E94" s="240">
        <f>IFERROR(D94/C94*100,0)</f>
        <v>71.298176225514496</v>
      </c>
      <c r="F94" s="230">
        <v>3.3631384000000004</v>
      </c>
      <c r="G94" s="83">
        <f>IFERROR(D94-F94,"")</f>
        <v>-0.6545204</v>
      </c>
      <c r="H94" s="298">
        <v>62.1</v>
      </c>
      <c r="I94" s="131">
        <v>58.21786449999999</v>
      </c>
      <c r="J94" s="338">
        <f>IFERROR(I94/H94*100,"")</f>
        <v>93.748574074074057</v>
      </c>
      <c r="K94" s="240">
        <v>68.104552499999997</v>
      </c>
      <c r="L94" s="243">
        <f>IFERROR(I94-K94,"")</f>
        <v>-9.8866880000000066</v>
      </c>
      <c r="M94" s="97">
        <f>IFERROR(IF(D94&gt;0,I94/D94*10,""),"")</f>
        <v>214.9356775300171</v>
      </c>
      <c r="N94" s="75">
        <f>IFERROR(IF(F94&gt;0,K94/F94*10,""),"")</f>
        <v>202.50297311582534</v>
      </c>
      <c r="O94" s="141">
        <f t="shared" si="3"/>
        <v>12.432704414191761</v>
      </c>
      <c r="P94" s="117"/>
      <c r="Q94" s="3" t="s">
        <v>160</v>
      </c>
    </row>
    <row r="95" spans="1:17" s="1" customFormat="1" ht="15.75" x14ac:dyDescent="0.2">
      <c r="A95" s="101">
        <f t="shared" si="2"/>
        <v>0.90102100000000018</v>
      </c>
      <c r="B95" s="210" t="s">
        <v>52</v>
      </c>
      <c r="C95" s="206">
        <v>0.87597000000000003</v>
      </c>
      <c r="D95" s="165">
        <v>0.90102100000000018</v>
      </c>
      <c r="E95" s="240">
        <f>IFERROR(D95/C95*100,0)</f>
        <v>102.85980113474207</v>
      </c>
      <c r="F95" s="230">
        <v>0.91319149999999993</v>
      </c>
      <c r="G95" s="83">
        <f>IFERROR(D95-F95,"")</f>
        <v>-1.2170499999999751E-2</v>
      </c>
      <c r="H95" s="308">
        <v>17.8</v>
      </c>
      <c r="I95" s="131">
        <v>9.5533374999999996</v>
      </c>
      <c r="J95" s="338">
        <f>IFERROR(I95/H95*100,"")</f>
        <v>53.670435393258423</v>
      </c>
      <c r="K95" s="240">
        <v>10.372194999999998</v>
      </c>
      <c r="L95" s="243">
        <f>IFERROR(I95-K95,"")</f>
        <v>-0.81885749999999824</v>
      </c>
      <c r="M95" s="97">
        <f>IFERROR(IF(D95&gt;0,I95/D95*10,""),"")</f>
        <v>106.02791166909537</v>
      </c>
      <c r="N95" s="75">
        <f>IFERROR(IF(F95&gt;0,K95/F95*10,""),"")</f>
        <v>113.58181717635347</v>
      </c>
      <c r="O95" s="141">
        <f t="shared" si="3"/>
        <v>-7.5539055072580936</v>
      </c>
      <c r="P95" s="117"/>
      <c r="Q95" s="3" t="s">
        <v>160</v>
      </c>
    </row>
    <row r="96" spans="1:17" s="1" customFormat="1" ht="15.75" x14ac:dyDescent="0.2">
      <c r="A96" s="101">
        <f t="shared" si="2"/>
        <v>1.8431490000000004</v>
      </c>
      <c r="B96" s="210" t="s">
        <v>53</v>
      </c>
      <c r="C96" s="206">
        <v>1.8990400000000001</v>
      </c>
      <c r="D96" s="165">
        <v>1.8431490000000004</v>
      </c>
      <c r="E96" s="240">
        <f>IFERROR(D96/C96*100,0)</f>
        <v>97.056881371640429</v>
      </c>
      <c r="F96" s="230">
        <v>1.3703276000000002</v>
      </c>
      <c r="G96" s="83">
        <f>IFERROR(D96-F96,"")</f>
        <v>0.47282140000000017</v>
      </c>
      <c r="H96" s="308">
        <v>29.3</v>
      </c>
      <c r="I96" s="131">
        <v>32.731069999999995</v>
      </c>
      <c r="J96" s="338">
        <f>IFERROR(I96/H96*100,"")</f>
        <v>111.71013651877131</v>
      </c>
      <c r="K96" s="240">
        <v>21.380892000000003</v>
      </c>
      <c r="L96" s="243">
        <f>IFERROR(I96-K96,"")</f>
        <v>11.350177999999993</v>
      </c>
      <c r="M96" s="97">
        <f>IFERROR(IF(D96&gt;0,I96/D96*10,""),"")</f>
        <v>177.58233327853574</v>
      </c>
      <c r="N96" s="75">
        <f>IFERROR(IF(F96&gt;0,K96/F96*10,""),"")</f>
        <v>156.02759515315898</v>
      </c>
      <c r="O96" s="141">
        <f t="shared" si="3"/>
        <v>21.554738125376758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2"/>
        <v>x</v>
      </c>
      <c r="B97" s="210" t="s">
        <v>82</v>
      </c>
      <c r="C97" s="206">
        <v>0.89961000000000002</v>
      </c>
      <c r="D97" s="165">
        <v>0</v>
      </c>
      <c r="E97" s="240">
        <f>IFERROR(D97/C97*100,0)</f>
        <v>0</v>
      </c>
      <c r="F97" s="230">
        <v>0.95641950000000009</v>
      </c>
      <c r="G97" s="83">
        <f>IFERROR(D97-F97,"")</f>
        <v>-0.95641950000000009</v>
      </c>
      <c r="H97" s="308">
        <v>15.9</v>
      </c>
      <c r="I97" s="131">
        <v>0</v>
      </c>
      <c r="J97" s="338">
        <f>IFERROR(I97/H97*100,"")</f>
        <v>0</v>
      </c>
      <c r="K97" s="240">
        <v>16.841749999999998</v>
      </c>
      <c r="L97" s="243">
        <f>IFERROR(I97-K97,"")</f>
        <v>-16.841749999999998</v>
      </c>
      <c r="M97" s="97" t="str">
        <f>IFERROR(IF(D97&gt;0,I97/D97*10,""),"")</f>
        <v/>
      </c>
      <c r="N97" s="75">
        <f>IFERROR(IF(F97&gt;0,K97/F97*10,""),"")</f>
        <v>176.09166270658423</v>
      </c>
      <c r="O97" s="141">
        <f t="shared" si="3"/>
        <v>0</v>
      </c>
      <c r="P97" s="117"/>
      <c r="Q97" s="3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154</v>
      </c>
      <c r="C98" s="206">
        <v>0</v>
      </c>
      <c r="D98" s="165" t="e">
        <v>#VALUE!</v>
      </c>
      <c r="E98" s="240">
        <f>IFERROR(D98/C98*100,0)</f>
        <v>0</v>
      </c>
      <c r="F98" s="230" t="e">
        <v>#VALUE!</v>
      </c>
      <c r="G98" s="83" t="str">
        <f>IFERROR(D98-F98,"")</f>
        <v/>
      </c>
      <c r="H98" s="308"/>
      <c r="I98" s="131" t="e">
        <v>#VALUE!</v>
      </c>
      <c r="J98" s="338" t="str">
        <f>IFERROR(I98/H98*100,"")</f>
        <v/>
      </c>
      <c r="K98" s="240" t="e">
        <v>#VALUE!</v>
      </c>
      <c r="L98" s="24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>
        <v>0.28499999999999998</v>
      </c>
      <c r="D99" s="165">
        <v>0</v>
      </c>
      <c r="E99" s="240">
        <f>IFERROR(D99/C99*100,0)</f>
        <v>0</v>
      </c>
      <c r="F99" s="230">
        <v>0</v>
      </c>
      <c r="G99" s="83">
        <f>IFERROR(D99-F99,"")</f>
        <v>0</v>
      </c>
      <c r="H99" s="308">
        <v>4.57</v>
      </c>
      <c r="I99" s="131">
        <v>0</v>
      </c>
      <c r="J99" s="338">
        <f>IFERROR(I99/H99*100,"")</f>
        <v>0</v>
      </c>
      <c r="K99" s="240">
        <v>0</v>
      </c>
      <c r="L99" s="24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2"/>
        <v>2.0331300000000003</v>
      </c>
      <c r="B100" s="210" t="s">
        <v>56</v>
      </c>
      <c r="C100" s="206">
        <v>1.9385400000000002</v>
      </c>
      <c r="D100" s="165">
        <v>2.0331300000000003</v>
      </c>
      <c r="E100" s="240">
        <f>IFERROR(D100/C100*100,0)</f>
        <v>104.87944535578322</v>
      </c>
      <c r="F100" s="230">
        <v>1.8620461000000004</v>
      </c>
      <c r="G100" s="83">
        <f>IFERROR(D100-F100,"")</f>
        <v>0.17108389999999996</v>
      </c>
      <c r="H100" s="308">
        <v>43</v>
      </c>
      <c r="I100" s="131">
        <v>51.313908499999997</v>
      </c>
      <c r="J100" s="338">
        <f>IFERROR(I100/H100*100,"")</f>
        <v>119.33467093023256</v>
      </c>
      <c r="K100" s="240">
        <v>46.641193999999999</v>
      </c>
      <c r="L100" s="243">
        <f>IFERROR(I100-K100,"")</f>
        <v>4.6727144999999979</v>
      </c>
      <c r="M100" s="92">
        <f>IFERROR(IF(D100&gt;0,I100/D100*10,""),"")</f>
        <v>252.38872329855928</v>
      </c>
      <c r="N100" s="75">
        <f>IFERROR(IF(F100&gt;0,K100/F100*10,""),"")</f>
        <v>250.48356214166768</v>
      </c>
      <c r="O100" s="141">
        <f t="shared" si="3"/>
        <v>1.9051611568916087</v>
      </c>
      <c r="P100" s="117"/>
      <c r="Q100" s="3" t="s">
        <v>160</v>
      </c>
    </row>
    <row r="101" spans="1:17" s="1" customFormat="1" ht="15.75" x14ac:dyDescent="0.2">
      <c r="A101" s="101">
        <f t="shared" si="2"/>
        <v>0.36663000000000007</v>
      </c>
      <c r="B101" s="213" t="s">
        <v>99</v>
      </c>
      <c r="C101" s="193">
        <v>0.45440000000000003</v>
      </c>
      <c r="D101" s="155">
        <v>0.36663000000000007</v>
      </c>
      <c r="E101" s="266">
        <f>IFERROR(D101/C101*100,0)</f>
        <v>80.684419014084511</v>
      </c>
      <c r="F101" s="238">
        <v>0.26909430000000001</v>
      </c>
      <c r="G101" s="91">
        <f>IFERROR(D101-F101,"")</f>
        <v>9.7535700000000058E-2</v>
      </c>
      <c r="H101" s="316">
        <v>4.9000000000000004</v>
      </c>
      <c r="I101" s="133">
        <v>4.1814</v>
      </c>
      <c r="J101" s="348">
        <f>IFERROR(I101/H101*100,"")</f>
        <v>85.334693877551018</v>
      </c>
      <c r="K101" s="266">
        <v>3.3114364999999997</v>
      </c>
      <c r="L101" s="246">
        <f>IFERROR(I101-K101,"")</f>
        <v>0.86996350000000033</v>
      </c>
      <c r="M101" s="122">
        <f>IFERROR(IF(D101&gt;0,I101/D101*10,""),"")</f>
        <v>114.04958677685948</v>
      </c>
      <c r="N101" s="80">
        <f>IFERROR(IF(F101&gt;0,K101/F101*10,""),"")</f>
        <v>123.05858949817961</v>
      </c>
      <c r="O101" s="145">
        <f t="shared" si="3"/>
        <v>-9.0090027213201296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J4" sqref="J1:J1048576"/>
    </sheetView>
  </sheetViews>
  <sheetFormatPr defaultColWidth="9.140625" defaultRowHeight="15" x14ac:dyDescent="0.2"/>
  <cols>
    <col min="1" max="1" width="9.5703125" style="68" hidden="1" customWidth="1"/>
    <col min="2" max="2" width="29.28515625" style="7" customWidth="1"/>
    <col min="3" max="3" width="16.28515625" style="7" customWidth="1"/>
    <col min="4" max="4" width="10.5703125" style="7" customWidth="1"/>
    <col min="5" max="5" width="12" style="7" customWidth="1"/>
    <col min="6" max="6" width="10.140625" style="7" customWidth="1"/>
    <col min="7" max="7" width="11.42578125" style="7" customWidth="1"/>
    <col min="8" max="8" width="23.85546875" style="7" customWidth="1"/>
    <col min="9" max="9" width="11.140625" style="7" customWidth="1"/>
    <col min="10" max="10" width="12" style="8" customWidth="1"/>
    <col min="11" max="11" width="10.7109375" style="7" customWidth="1"/>
    <col min="12" max="12" width="11.85546875" style="7" customWidth="1"/>
    <col min="13" max="13" width="9.7109375" style="7" customWidth="1"/>
    <col min="14" max="14" width="10.28515625" style="7" customWidth="1"/>
    <col min="15" max="15" width="11.28515625" style="7" customWidth="1"/>
    <col min="16" max="16" width="25.140625" style="115" customWidth="1"/>
    <col min="17" max="17" width="11.5703125" style="66" hidden="1" customWidth="1"/>
    <col min="18" max="18" width="18.85546875" style="66" customWidth="1"/>
    <col min="19" max="16384" width="9.140625" style="7"/>
  </cols>
  <sheetData>
    <row r="1" spans="1:18" ht="16.5" customHeight="1" x14ac:dyDescent="0.2">
      <c r="B1" s="381" t="s">
        <v>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7" t="s">
        <v>109</v>
      </c>
      <c r="R1" s="177">
        <v>44092</v>
      </c>
    </row>
    <row r="2" spans="1:18" ht="16.5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124</v>
      </c>
      <c r="Q2" s="106"/>
      <c r="R2" s="106"/>
    </row>
    <row r="3" spans="1:18" s="8" customFormat="1" ht="33.75" customHeight="1" x14ac:dyDescent="0.2">
      <c r="A3" s="68"/>
      <c r="B3" s="384" t="s">
        <v>0</v>
      </c>
      <c r="C3" s="365" t="s">
        <v>170</v>
      </c>
      <c r="D3" s="369" t="s">
        <v>149</v>
      </c>
      <c r="E3" s="387"/>
      <c r="F3" s="387"/>
      <c r="G3" s="387"/>
      <c r="H3" s="390" t="s">
        <v>150</v>
      </c>
      <c r="I3" s="391"/>
      <c r="J3" s="391"/>
      <c r="K3" s="391"/>
      <c r="L3" s="392"/>
      <c r="M3" s="388" t="s">
        <v>146</v>
      </c>
      <c r="N3" s="388"/>
      <c r="O3" s="389"/>
      <c r="P3" s="117" t="s">
        <v>133</v>
      </c>
      <c r="Q3" s="106"/>
      <c r="R3" s="106"/>
    </row>
    <row r="4" spans="1:18" s="8" customFormat="1" ht="46.5" customHeight="1" x14ac:dyDescent="0.2">
      <c r="A4" s="68"/>
      <c r="B4" s="385"/>
      <c r="C4" s="366"/>
      <c r="D4" s="286" t="s">
        <v>166</v>
      </c>
      <c r="E4" s="287" t="s">
        <v>165</v>
      </c>
      <c r="F4" s="288" t="s">
        <v>163</v>
      </c>
      <c r="G4" s="288" t="s">
        <v>167</v>
      </c>
      <c r="H4" s="344" t="s">
        <v>168</v>
      </c>
      <c r="I4" s="347" t="s">
        <v>166</v>
      </c>
      <c r="J4" s="352" t="s">
        <v>169</v>
      </c>
      <c r="K4" s="346" t="s">
        <v>163</v>
      </c>
      <c r="L4" s="346" t="s">
        <v>167</v>
      </c>
      <c r="M4" s="289" t="s">
        <v>166</v>
      </c>
      <c r="N4" s="222" t="s">
        <v>163</v>
      </c>
      <c r="O4" s="222" t="s">
        <v>167</v>
      </c>
      <c r="P4" s="117" t="s">
        <v>155</v>
      </c>
      <c r="Q4" s="106"/>
      <c r="R4" s="106"/>
    </row>
    <row r="5" spans="1:18" s="54" customFormat="1" ht="15.75" x14ac:dyDescent="0.25">
      <c r="A5" s="101">
        <f>IF(OR(D5="",D5=0),"x",D5)</f>
        <v>169.01424839999999</v>
      </c>
      <c r="B5" s="271" t="s">
        <v>1</v>
      </c>
      <c r="C5" s="272">
        <v>185.94815149999999</v>
      </c>
      <c r="D5" s="282">
        <v>169.01424839999999</v>
      </c>
      <c r="E5" s="274">
        <f>IFERROR(D5/C5*100,0)</f>
        <v>90.893212455516121</v>
      </c>
      <c r="F5" s="275">
        <v>162.09982879999998</v>
      </c>
      <c r="G5" s="104">
        <f>IFERROR(D5-F5,"")</f>
        <v>6.9144196000000022</v>
      </c>
      <c r="H5" s="306">
        <v>5290.1118000000006</v>
      </c>
      <c r="I5" s="273">
        <v>4469.4717959999998</v>
      </c>
      <c r="J5" s="350">
        <f>IFERROR(I5/H5*100,"")</f>
        <v>84.487284295201462</v>
      </c>
      <c r="K5" s="277">
        <v>4527.8805000000002</v>
      </c>
      <c r="L5" s="256">
        <f>IFERROR(I5-K5,"")</f>
        <v>-58.408704000000398</v>
      </c>
      <c r="M5" s="283">
        <f>IFERROR(IF(D5&gt;0,I5/D5*10,""),"")</f>
        <v>264.44349149914626</v>
      </c>
      <c r="N5" s="103">
        <f>IFERROR(IF(F5&gt;0,K5/F5*10,""),"")</f>
        <v>279.32666761706048</v>
      </c>
      <c r="O5" s="127">
        <f>IFERROR(M5-N5,0)</f>
        <v>-14.883176117914218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22.243836000000002</v>
      </c>
      <c r="B6" s="203" t="s">
        <v>2</v>
      </c>
      <c r="C6" s="204">
        <v>24.766601099999999</v>
      </c>
      <c r="D6" s="226">
        <v>22.243836000000002</v>
      </c>
      <c r="E6" s="78">
        <f>IFERROR(D6/C6*100,0)</f>
        <v>89.813842077829577</v>
      </c>
      <c r="F6" s="229">
        <v>22.473550400000001</v>
      </c>
      <c r="G6" s="82">
        <f>IFERROR(D6-F6,"")</f>
        <v>-0.22971439999999888</v>
      </c>
      <c r="H6" s="307">
        <v>677.83799999999997</v>
      </c>
      <c r="I6" s="130">
        <v>493.44883200000004</v>
      </c>
      <c r="J6" s="341">
        <f>IFERROR(I6/H6*100,"")</f>
        <v>72.797457799651255</v>
      </c>
      <c r="K6" s="241">
        <v>520.73337600000002</v>
      </c>
      <c r="L6" s="247">
        <f>IFERROR(I6-K6,"")</f>
        <v>-27.284543999999983</v>
      </c>
      <c r="M6" s="94">
        <f>IFERROR(IF(D6&gt;0,I6/D6*10,""),"")</f>
        <v>221.83621206342286</v>
      </c>
      <c r="N6" s="73">
        <f>IFERROR(IF(F6&gt;0,K6/F6*10,""),"")</f>
        <v>231.70943919924642</v>
      </c>
      <c r="O6" s="140">
        <f t="shared" ref="O6:O69" si="1">IFERROR(M6-N6,0)</f>
        <v>-9.873227135823555</v>
      </c>
      <c r="P6" s="117"/>
      <c r="Q6" s="3" t="s">
        <v>160</v>
      </c>
    </row>
    <row r="7" spans="1:18" s="1" customFormat="1" ht="15.75" x14ac:dyDescent="0.2">
      <c r="A7" s="101">
        <f t="shared" si="0"/>
        <v>4.8746640000000001</v>
      </c>
      <c r="B7" s="205" t="s">
        <v>3</v>
      </c>
      <c r="C7" s="206">
        <v>4.6884299999999994</v>
      </c>
      <c r="D7" s="165">
        <v>4.8746640000000001</v>
      </c>
      <c r="E7" s="240">
        <f>IFERROR(D7/C7*100,0)</f>
        <v>103.97220391474333</v>
      </c>
      <c r="F7" s="230">
        <v>5.1763712000000002</v>
      </c>
      <c r="G7" s="83">
        <f>IFERROR(D7-F7,"")</f>
        <v>-0.30170720000000006</v>
      </c>
      <c r="H7" s="308">
        <v>61.3</v>
      </c>
      <c r="I7" s="131">
        <v>53.141351999999991</v>
      </c>
      <c r="J7" s="338">
        <f>IFERROR(I7/H7*100,"")</f>
        <v>86.690623164763451</v>
      </c>
      <c r="K7" s="240">
        <v>66.016428000000005</v>
      </c>
      <c r="L7" s="243">
        <f>IFERROR(I7-K7,"")</f>
        <v>-12.875076000000014</v>
      </c>
      <c r="M7" s="95">
        <f>IFERROR(IF(D7&gt;0,I7/D7*10,""),"")</f>
        <v>109.01541521631026</v>
      </c>
      <c r="N7" s="74">
        <f>IFERROR(IF(F7&gt;0,K7/F7*10,""),"")</f>
        <v>127.53418456543457</v>
      </c>
      <c r="O7" s="99">
        <f t="shared" si="1"/>
        <v>-18.518769349124312</v>
      </c>
      <c r="P7" s="117"/>
      <c r="Q7" s="3" t="s">
        <v>160</v>
      </c>
    </row>
    <row r="8" spans="1:18" s="1" customFormat="1" ht="15.75" x14ac:dyDescent="0.2">
      <c r="A8" s="101">
        <f t="shared" si="0"/>
        <v>0.21815999999999999</v>
      </c>
      <c r="B8" s="205" t="s">
        <v>4</v>
      </c>
      <c r="C8" s="206">
        <v>0.50329999999999997</v>
      </c>
      <c r="D8" s="165">
        <v>0.21815999999999999</v>
      </c>
      <c r="E8" s="240">
        <f>IFERROR(D8/C8*100,0)</f>
        <v>43.345916948142261</v>
      </c>
      <c r="F8" s="230">
        <v>0.40157599999999999</v>
      </c>
      <c r="G8" s="83">
        <f>IFERROR(D8-F8,"")</f>
        <v>-0.183416</v>
      </c>
      <c r="H8" s="308">
        <v>18</v>
      </c>
      <c r="I8" s="131">
        <v>6.3581520000000005</v>
      </c>
      <c r="J8" s="338">
        <f>IFERROR(I8/H8*100,"")</f>
        <v>35.323066666666669</v>
      </c>
      <c r="K8" s="240">
        <v>10.608635999999999</v>
      </c>
      <c r="L8" s="243">
        <f>IFERROR(I8-K8,"")</f>
        <v>-4.2504839999999984</v>
      </c>
      <c r="M8" s="95">
        <f>IFERROR(IF(D8&gt;0,I8/D8*10,""),"")</f>
        <v>291.44444444444451</v>
      </c>
      <c r="N8" s="74">
        <f>IFERROR(IF(F8&gt;0,K8/F8*10,""),"")</f>
        <v>264.17505030181081</v>
      </c>
      <c r="O8" s="99">
        <f t="shared" si="1"/>
        <v>27.269394142633701</v>
      </c>
      <c r="P8" s="117"/>
      <c r="Q8" s="3" t="s">
        <v>160</v>
      </c>
    </row>
    <row r="9" spans="1:18" s="1" customFormat="1" ht="15.75" x14ac:dyDescent="0.2">
      <c r="A9" s="101">
        <f t="shared" si="0"/>
        <v>1.7161919999999997</v>
      </c>
      <c r="B9" s="205" t="s">
        <v>5</v>
      </c>
      <c r="C9" s="206">
        <v>1.8933400000000002</v>
      </c>
      <c r="D9" s="165">
        <v>1.7161919999999997</v>
      </c>
      <c r="E9" s="240">
        <f>IFERROR(D9/C9*100,0)</f>
        <v>90.643624494279933</v>
      </c>
      <c r="F9" s="230">
        <v>1.2364016000000002</v>
      </c>
      <c r="G9" s="83">
        <f>IFERROR(D9-F9,"")</f>
        <v>0.47979039999999951</v>
      </c>
      <c r="H9" s="308">
        <v>25</v>
      </c>
      <c r="I9" s="131">
        <v>26.359787999999998</v>
      </c>
      <c r="J9" s="338">
        <f>IFERROR(I9/H9*100,"")</f>
        <v>105.43915200000001</v>
      </c>
      <c r="K9" s="240">
        <v>23.841251999999997</v>
      </c>
      <c r="L9" s="243">
        <f>IFERROR(I9-K9,"")</f>
        <v>2.518536000000001</v>
      </c>
      <c r="M9" s="95">
        <f>IFERROR(IF(D9&gt;0,I9/D9*10,""),"")</f>
        <v>153.59463276836158</v>
      </c>
      <c r="N9" s="74">
        <f>IFERROR(IF(F9&gt;0,K9/F9*10,""),"")</f>
        <v>192.82773493660955</v>
      </c>
      <c r="O9" s="99">
        <f t="shared" si="1"/>
        <v>-39.233102168247967</v>
      </c>
      <c r="P9" s="117"/>
      <c r="Q9" s="3" t="s">
        <v>160</v>
      </c>
    </row>
    <row r="10" spans="1:18" s="1" customFormat="1" ht="15.75" x14ac:dyDescent="0.2">
      <c r="A10" s="101">
        <f t="shared" si="0"/>
        <v>3.3063360000000004</v>
      </c>
      <c r="B10" s="205" t="s">
        <v>6</v>
      </c>
      <c r="C10" s="206">
        <v>2.819</v>
      </c>
      <c r="D10" s="165">
        <v>3.3063360000000004</v>
      </c>
      <c r="E10" s="240">
        <f>IFERROR(D10/C10*100,0)</f>
        <v>117.28754877616177</v>
      </c>
      <c r="F10" s="230">
        <v>3.2782176000000005</v>
      </c>
      <c r="G10" s="83">
        <f>IFERROR(D10-F10,"")</f>
        <v>2.8118399999999877E-2</v>
      </c>
      <c r="H10" s="308">
        <v>43</v>
      </c>
      <c r="I10" s="131">
        <v>51.382739999999998</v>
      </c>
      <c r="J10" s="338">
        <f>IFERROR(I10/H10*100,"")</f>
        <v>119.4947441860465</v>
      </c>
      <c r="K10" s="240">
        <v>65.342555999999988</v>
      </c>
      <c r="L10" s="243">
        <f>IFERROR(I10-K10,"")</f>
        <v>-13.959815999999989</v>
      </c>
      <c r="M10" s="95">
        <f>IFERROR(IF(D10&gt;0,I10/D10*10,""),"")</f>
        <v>155.40689149560114</v>
      </c>
      <c r="N10" s="74">
        <f>IFERROR(IF(F10&gt;0,K10/F10*10,""),"")</f>
        <v>199.32342502218273</v>
      </c>
      <c r="O10" s="99">
        <f t="shared" si="1"/>
        <v>-43.916533526581588</v>
      </c>
      <c r="P10" s="117"/>
      <c r="Q10" s="3" t="s">
        <v>160</v>
      </c>
    </row>
    <row r="11" spans="1:18" s="1" customFormat="1" ht="15.75" x14ac:dyDescent="0.2">
      <c r="A11" s="101">
        <f t="shared" si="0"/>
        <v>0.39632400000000001</v>
      </c>
      <c r="B11" s="205" t="s">
        <v>7</v>
      </c>
      <c r="C11" s="206">
        <v>0.47496700000000003</v>
      </c>
      <c r="D11" s="165">
        <v>0.39632400000000001</v>
      </c>
      <c r="E11" s="240">
        <f>IFERROR(D11/C11*100,0)</f>
        <v>83.442428631883885</v>
      </c>
      <c r="F11" s="230">
        <v>0.31108000000000008</v>
      </c>
      <c r="G11" s="83">
        <f>IFERROR(D11-F11,"")</f>
        <v>8.5243999999999931E-2</v>
      </c>
      <c r="H11" s="308">
        <v>14.9</v>
      </c>
      <c r="I11" s="131">
        <v>9.4826879999999996</v>
      </c>
      <c r="J11" s="338">
        <f>IFERROR(I11/H11*100,"")</f>
        <v>63.642201342281879</v>
      </c>
      <c r="K11" s="240">
        <v>9.4511760000000002</v>
      </c>
      <c r="L11" s="243">
        <f>IFERROR(I11-K11,"")</f>
        <v>3.1511999999999318E-2</v>
      </c>
      <c r="M11" s="95">
        <f>IFERROR(IF(D11&gt;0,I11/D11*10,""),"")</f>
        <v>239.26605504587155</v>
      </c>
      <c r="N11" s="74">
        <f>IFERROR(IF(F11&gt;0,K11/F11*10,""),"")</f>
        <v>303.81818181818176</v>
      </c>
      <c r="O11" s="99">
        <f t="shared" si="1"/>
        <v>-64.552126772310203</v>
      </c>
      <c r="P11" s="117"/>
      <c r="Q11" s="3" t="s">
        <v>160</v>
      </c>
    </row>
    <row r="12" spans="1:18" s="1" customFormat="1" ht="15.75" x14ac:dyDescent="0.2">
      <c r="A12" s="101">
        <f t="shared" si="0"/>
        <v>0.41086800000000001</v>
      </c>
      <c r="B12" s="205" t="s">
        <v>8</v>
      </c>
      <c r="C12" s="206">
        <v>0.62502060000000004</v>
      </c>
      <c r="D12" s="165">
        <v>0.41086800000000001</v>
      </c>
      <c r="E12" s="240">
        <f>IFERROR(D12/C12*100,0)</f>
        <v>65.736713317929045</v>
      </c>
      <c r="F12" s="230">
        <v>0.2737504</v>
      </c>
      <c r="G12" s="83">
        <f>IFERROR(D12-F12,"")</f>
        <v>0.13711760000000001</v>
      </c>
      <c r="H12" s="308">
        <v>8</v>
      </c>
      <c r="I12" s="131">
        <v>7.7568000000000001</v>
      </c>
      <c r="J12" s="338">
        <f>IFERROR(I12/H12*100,"")</f>
        <v>96.960000000000008</v>
      </c>
      <c r="K12" s="240">
        <v>4.768008</v>
      </c>
      <c r="L12" s="243">
        <f>IFERROR(I12-K12,"")</f>
        <v>2.9887920000000001</v>
      </c>
      <c r="M12" s="95">
        <f>IFERROR(IF(D12&gt;0,I12/D12*10,""),"")</f>
        <v>188.79056047197639</v>
      </c>
      <c r="N12" s="74">
        <f>IFERROR(IF(F12&gt;0,K12/F12*10,""),"")</f>
        <v>174.17355371900825</v>
      </c>
      <c r="O12" s="99">
        <f t="shared" si="1"/>
        <v>14.617006752968138</v>
      </c>
      <c r="P12" s="117"/>
      <c r="Q12" s="3" t="s">
        <v>160</v>
      </c>
    </row>
    <row r="13" spans="1:18" s="1" customFormat="1" ht="15.75" x14ac:dyDescent="0.2">
      <c r="A13" s="101">
        <f t="shared" si="0"/>
        <v>0.34905599999999998</v>
      </c>
      <c r="B13" s="205" t="s">
        <v>9</v>
      </c>
      <c r="C13" s="206">
        <v>0.52087499999999998</v>
      </c>
      <c r="D13" s="165">
        <v>0.34905599999999998</v>
      </c>
      <c r="E13" s="240">
        <f>IFERROR(D13/C13*100,0)</f>
        <v>67.013390928725698</v>
      </c>
      <c r="F13" s="230">
        <v>0.31334240000000008</v>
      </c>
      <c r="G13" s="83">
        <f>IFERROR(D13-F13,"")</f>
        <v>3.5713599999999901E-2</v>
      </c>
      <c r="H13" s="308">
        <v>13.086</v>
      </c>
      <c r="I13" s="131">
        <v>7.1386799999999999</v>
      </c>
      <c r="J13" s="338">
        <f>IFERROR(I13/H13*100,"")</f>
        <v>54.552040348464004</v>
      </c>
      <c r="K13" s="240">
        <v>5.8103279999999993</v>
      </c>
      <c r="L13" s="243">
        <f>IFERROR(I13-K13,"")</f>
        <v>1.3283520000000006</v>
      </c>
      <c r="M13" s="95">
        <f>IFERROR(IF(D13&gt;0,I13/D13*10,""),"")</f>
        <v>204.51388888888889</v>
      </c>
      <c r="N13" s="74">
        <f>IFERROR(IF(F13&gt;0,K13/F13*10,""),"")</f>
        <v>185.43063434760177</v>
      </c>
      <c r="O13" s="99">
        <f t="shared" si="1"/>
        <v>19.083254541287118</v>
      </c>
      <c r="P13" s="117"/>
      <c r="Q13" s="3" t="s">
        <v>160</v>
      </c>
    </row>
    <row r="14" spans="1:18" s="1" customFormat="1" ht="15.75" x14ac:dyDescent="0.2">
      <c r="A14" s="101">
        <f t="shared" si="0"/>
        <v>0.27148800000000001</v>
      </c>
      <c r="B14" s="205" t="s">
        <v>10</v>
      </c>
      <c r="C14" s="206">
        <v>0.4012</v>
      </c>
      <c r="D14" s="165">
        <v>0.27148800000000001</v>
      </c>
      <c r="E14" s="240">
        <f>IFERROR(D14/C14*100,0)</f>
        <v>67.668993020937179</v>
      </c>
      <c r="F14" s="230">
        <v>0.22171520000000003</v>
      </c>
      <c r="G14" s="83">
        <f>IFERROR(D14-F14,"")</f>
        <v>4.9772799999999978E-2</v>
      </c>
      <c r="H14" s="308">
        <v>12.5</v>
      </c>
      <c r="I14" s="131">
        <v>9.2718000000000007</v>
      </c>
      <c r="J14" s="338">
        <f>IFERROR(I14/H14*100,"")</f>
        <v>74.174400000000006</v>
      </c>
      <c r="K14" s="240">
        <v>8.6258040000000005</v>
      </c>
      <c r="L14" s="243">
        <f>IFERROR(I14-K14,"")</f>
        <v>0.64599600000000024</v>
      </c>
      <c r="M14" s="95">
        <f>IFERROR(IF(D14&gt;0,I14/D14*10,""),"")</f>
        <v>341.51785714285717</v>
      </c>
      <c r="N14" s="74">
        <f>IFERROR(IF(F14&gt;0,K14/F14*10,""),"")</f>
        <v>389.04883381924196</v>
      </c>
      <c r="O14" s="99">
        <f t="shared" si="1"/>
        <v>-47.530976676384796</v>
      </c>
      <c r="P14" s="117"/>
      <c r="Q14" s="3" t="s">
        <v>160</v>
      </c>
    </row>
    <row r="15" spans="1:18" s="1" customFormat="1" ht="15.75" x14ac:dyDescent="0.2">
      <c r="A15" s="101">
        <f t="shared" si="0"/>
        <v>0.26785199999999998</v>
      </c>
      <c r="B15" s="205" t="s">
        <v>11</v>
      </c>
      <c r="C15" s="206">
        <v>0.55537029999999998</v>
      </c>
      <c r="D15" s="165">
        <v>0.26785199999999998</v>
      </c>
      <c r="E15" s="240">
        <f>IFERROR(D15/C15*100,0)</f>
        <v>48.229442589926037</v>
      </c>
      <c r="F15" s="230">
        <v>0.3325728</v>
      </c>
      <c r="G15" s="83">
        <f>IFERROR(D15-F15,"")</f>
        <v>-6.4720800000000023E-2</v>
      </c>
      <c r="H15" s="308">
        <v>12.1</v>
      </c>
      <c r="I15" s="131">
        <v>8.1216119999999989</v>
      </c>
      <c r="J15" s="338">
        <f>IFERROR(I15/H15*100,"")</f>
        <v>67.120760330578506</v>
      </c>
      <c r="K15" s="240">
        <v>12.506628000000001</v>
      </c>
      <c r="L15" s="243">
        <f>IFERROR(I15-K15,"")</f>
        <v>-4.385016000000002</v>
      </c>
      <c r="M15" s="95">
        <f>IFERROR(IF(D15&gt;0,I15/D15*10,""),"")</f>
        <v>303.2126696832579</v>
      </c>
      <c r="N15" s="74">
        <f>IFERROR(IF(F15&gt;0,K15/F15*10,""),"")</f>
        <v>376.05685131195338</v>
      </c>
      <c r="O15" s="99">
        <f t="shared" si="1"/>
        <v>-72.84418162869548</v>
      </c>
      <c r="P15" s="117"/>
      <c r="Q15" s="3" t="s">
        <v>160</v>
      </c>
    </row>
    <row r="16" spans="1:18" s="1" customFormat="1" ht="15.75" x14ac:dyDescent="0.2">
      <c r="A16" s="101">
        <f t="shared" si="0"/>
        <v>6.9629400000000006</v>
      </c>
      <c r="B16" s="205" t="s">
        <v>58</v>
      </c>
      <c r="C16" s="206">
        <v>6.9034882</v>
      </c>
      <c r="D16" s="165">
        <v>6.9629400000000006</v>
      </c>
      <c r="E16" s="240">
        <f>IFERROR(D16/C16*100,0)</f>
        <v>100.86118492967077</v>
      </c>
      <c r="F16" s="230">
        <v>6.8562032000000013</v>
      </c>
      <c r="G16" s="83">
        <f>IFERROR(D16-F16,"")</f>
        <v>0.1067367999999993</v>
      </c>
      <c r="H16" s="308">
        <v>336</v>
      </c>
      <c r="I16" s="131">
        <v>216.77468399999998</v>
      </c>
      <c r="J16" s="338">
        <f>IFERROR(I16/H16*100,"")</f>
        <v>64.516274999999993</v>
      </c>
      <c r="K16" s="240">
        <v>201.22836000000001</v>
      </c>
      <c r="L16" s="243">
        <f>IFERROR(I16-K16,"")</f>
        <v>15.54632399999997</v>
      </c>
      <c r="M16" s="95">
        <f>IFERROR(IF(D16&gt;0,I16/D16*10,""),"")</f>
        <v>311.32637075718009</v>
      </c>
      <c r="N16" s="74">
        <f>IFERROR(IF(F16&gt;0,K16/F16*10,""),"")</f>
        <v>293.49824404270862</v>
      </c>
      <c r="O16" s="99">
        <f t="shared" si="1"/>
        <v>17.828126714471466</v>
      </c>
      <c r="P16" s="117"/>
      <c r="Q16" s="3" t="s">
        <v>160</v>
      </c>
    </row>
    <row r="17" spans="1:17" s="1" customFormat="1" ht="15.75" hidden="1" x14ac:dyDescent="0.2">
      <c r="A17" s="101" t="str">
        <f t="shared" si="0"/>
        <v>x</v>
      </c>
      <c r="B17" s="205" t="s">
        <v>12</v>
      </c>
      <c r="C17" s="206">
        <v>0.37334000000000001</v>
      </c>
      <c r="D17" s="165">
        <v>0</v>
      </c>
      <c r="E17" s="240">
        <f>IFERROR(D17/C17*100,0)</f>
        <v>0</v>
      </c>
      <c r="F17" s="230">
        <v>0.22624000000000002</v>
      </c>
      <c r="G17" s="83">
        <f>IFERROR(D17-F17,"")</f>
        <v>-0.22624000000000002</v>
      </c>
      <c r="H17" s="308">
        <v>2.8820000000000001</v>
      </c>
      <c r="I17" s="131">
        <v>0</v>
      </c>
      <c r="J17" s="338">
        <f>IFERROR(I17/H17*100,"")</f>
        <v>0</v>
      </c>
      <c r="K17" s="240">
        <v>1.29684</v>
      </c>
      <c r="L17" s="243">
        <f>IFERROR(I17-K17,"")</f>
        <v>-1.29684</v>
      </c>
      <c r="M17" s="95" t="str">
        <f>IFERROR(IF(D17&gt;0,I17/D17*10,""),"")</f>
        <v/>
      </c>
      <c r="N17" s="74">
        <f>IFERROR(IF(F17&gt;0,K17/F17*10,""),"")</f>
        <v>57.321428571428569</v>
      </c>
      <c r="O17" s="99">
        <f t="shared" si="1"/>
        <v>0</v>
      </c>
      <c r="P17" s="117"/>
      <c r="Q17" s="3" t="s">
        <v>160</v>
      </c>
    </row>
    <row r="18" spans="1:17" s="1" customFormat="1" ht="15.75" x14ac:dyDescent="0.2">
      <c r="A18" s="101">
        <f t="shared" si="0"/>
        <v>0.247248</v>
      </c>
      <c r="B18" s="205" t="s">
        <v>13</v>
      </c>
      <c r="C18" s="206">
        <v>0.49529999999999996</v>
      </c>
      <c r="D18" s="165">
        <v>0.247248</v>
      </c>
      <c r="E18" s="240">
        <f>IFERROR(D18/C18*100,0)</f>
        <v>49.918837068443374</v>
      </c>
      <c r="F18" s="230">
        <v>0.2794064</v>
      </c>
      <c r="G18" s="83">
        <f>IFERROR(D18-F18,"")</f>
        <v>-3.2158400000000004E-2</v>
      </c>
      <c r="H18" s="308">
        <v>10.68</v>
      </c>
      <c r="I18" s="131">
        <v>5.8466879999999994</v>
      </c>
      <c r="J18" s="338">
        <f>IFERROR(I18/H18*100,"")</f>
        <v>54.74426966292134</v>
      </c>
      <c r="K18" s="240">
        <v>5.8515360000000003</v>
      </c>
      <c r="L18" s="243">
        <f>IFERROR(I18-K18,"")</f>
        <v>-4.8480000000008516E-3</v>
      </c>
      <c r="M18" s="95">
        <f>IFERROR(IF(D18&gt;0,I18/D18*10,""),"")</f>
        <v>236.47058823529409</v>
      </c>
      <c r="N18" s="74">
        <f>IFERROR(IF(F18&gt;0,K18/F18*10,""),"")</f>
        <v>209.42741469057262</v>
      </c>
      <c r="O18" s="99">
        <f t="shared" si="1"/>
        <v>27.043173544721469</v>
      </c>
      <c r="P18" s="117"/>
      <c r="Q18" s="3" t="s">
        <v>160</v>
      </c>
    </row>
    <row r="19" spans="1:17" s="1" customFormat="1" ht="15.75" x14ac:dyDescent="0.2">
      <c r="A19" s="101">
        <f t="shared" si="0"/>
        <v>0.10302000000000001</v>
      </c>
      <c r="B19" s="205" t="s">
        <v>14</v>
      </c>
      <c r="C19" s="206">
        <v>0.22502999999999998</v>
      </c>
      <c r="D19" s="165">
        <v>0.10302000000000001</v>
      </c>
      <c r="E19" s="240">
        <f>IFERROR(D19/C19*100,0)</f>
        <v>45.780562591654459</v>
      </c>
      <c r="F19" s="230">
        <v>0.17872960000000002</v>
      </c>
      <c r="G19" s="83">
        <f>IFERROR(D19-F19,"")</f>
        <v>-7.5709600000000002E-2</v>
      </c>
      <c r="H19" s="308">
        <v>6.6</v>
      </c>
      <c r="I19" s="131">
        <v>2.449452</v>
      </c>
      <c r="J19" s="338">
        <f>IFERROR(I19/H19*100,"")</f>
        <v>37.112909090909092</v>
      </c>
      <c r="K19" s="240">
        <v>5.7497279999999993</v>
      </c>
      <c r="L19" s="243">
        <f>IFERROR(I19-K19,"")</f>
        <v>-3.3002759999999993</v>
      </c>
      <c r="M19" s="95">
        <f>IFERROR(IF(D19&gt;0,I19/D19*10,""),"")</f>
        <v>237.76470588235293</v>
      </c>
      <c r="N19" s="74">
        <f>IFERROR(IF(F19&gt;0,K19/F19*10,""),"")</f>
        <v>321.69981916817358</v>
      </c>
      <c r="O19" s="99">
        <f t="shared" si="1"/>
        <v>-83.935113285820648</v>
      </c>
      <c r="P19" s="117"/>
      <c r="Q19" s="3" t="s">
        <v>160</v>
      </c>
    </row>
    <row r="20" spans="1:17" s="1" customFormat="1" ht="15.75" x14ac:dyDescent="0.2">
      <c r="A20" s="101">
        <f t="shared" si="0"/>
        <v>0.2727</v>
      </c>
      <c r="B20" s="205" t="s">
        <v>15</v>
      </c>
      <c r="C20" s="206">
        <v>0.38850000000000001</v>
      </c>
      <c r="D20" s="165">
        <v>0.2727</v>
      </c>
      <c r="E20" s="240">
        <f>IFERROR(D20/C20*100,0)</f>
        <v>70.193050193050183</v>
      </c>
      <c r="F20" s="230">
        <v>0.37329600000000007</v>
      </c>
      <c r="G20" s="83">
        <f>IFERROR(D20-F20,"")</f>
        <v>-0.10059600000000007</v>
      </c>
      <c r="H20" s="308">
        <v>20.2</v>
      </c>
      <c r="I20" s="131">
        <v>12.003648</v>
      </c>
      <c r="J20" s="338">
        <f>IFERROR(I20/H20*100,"")</f>
        <v>59.423999999999999</v>
      </c>
      <c r="K20" s="240">
        <v>17.543699999999998</v>
      </c>
      <c r="L20" s="243">
        <f>IFERROR(I20-K20,"")</f>
        <v>-5.5400519999999975</v>
      </c>
      <c r="M20" s="95">
        <f>IFERROR(IF(D20&gt;0,I20/D20*10,""),"")</f>
        <v>440.17777777777781</v>
      </c>
      <c r="N20" s="74">
        <f>IFERROR(IF(F20&gt;0,K20/F20*10,""),"")</f>
        <v>469.96753246753229</v>
      </c>
      <c r="O20" s="99">
        <f t="shared" si="1"/>
        <v>-29.789754689754488</v>
      </c>
      <c r="P20" s="117"/>
      <c r="Q20" s="3" t="s">
        <v>160</v>
      </c>
    </row>
    <row r="21" spans="1:17" s="1" customFormat="1" ht="15.75" x14ac:dyDescent="0.2">
      <c r="A21" s="101">
        <f t="shared" si="0"/>
        <v>0.32602800000000004</v>
      </c>
      <c r="B21" s="205" t="s">
        <v>16</v>
      </c>
      <c r="C21" s="206">
        <v>0.38690999999999998</v>
      </c>
      <c r="D21" s="165">
        <v>0.32602800000000004</v>
      </c>
      <c r="E21" s="240">
        <f>IFERROR(D21/C21*100,0)</f>
        <v>84.264557649065679</v>
      </c>
      <c r="F21" s="230">
        <v>0.49885920000000006</v>
      </c>
      <c r="G21" s="83">
        <f>IFERROR(D21-F21,"")</f>
        <v>-0.17283120000000002</v>
      </c>
      <c r="H21" s="308">
        <v>8.59</v>
      </c>
      <c r="I21" s="131">
        <v>7.7895240000000001</v>
      </c>
      <c r="J21" s="338">
        <f>IFERROR(I21/H21*100,"")</f>
        <v>90.681303841676382</v>
      </c>
      <c r="K21" s="240">
        <v>9.9080999999999992</v>
      </c>
      <c r="L21" s="243">
        <f>IFERROR(I21-K21,"")</f>
        <v>-2.1185759999999991</v>
      </c>
      <c r="M21" s="95">
        <f>IFERROR(IF(D21&gt;0,I21/D21*10,""),"")</f>
        <v>238.92193308550185</v>
      </c>
      <c r="N21" s="74">
        <f>IFERROR(IF(F21&gt;0,K21/F21*10,""),"")</f>
        <v>198.61516034985416</v>
      </c>
      <c r="O21" s="99">
        <f t="shared" si="1"/>
        <v>40.306772735647684</v>
      </c>
      <c r="P21" s="117"/>
      <c r="Q21" s="3" t="s">
        <v>160</v>
      </c>
    </row>
    <row r="22" spans="1:17" s="1" customFormat="1" ht="15.75" x14ac:dyDescent="0.2">
      <c r="A22" s="101">
        <f t="shared" si="0"/>
        <v>1.212</v>
      </c>
      <c r="B22" s="205" t="s">
        <v>17</v>
      </c>
      <c r="C22" s="206">
        <v>2.16323</v>
      </c>
      <c r="D22" s="165">
        <v>1.212</v>
      </c>
      <c r="E22" s="240">
        <f>IFERROR(D22/C22*100,0)</f>
        <v>56.027329502641877</v>
      </c>
      <c r="F22" s="230">
        <v>1.2443200000000003</v>
      </c>
      <c r="G22" s="83">
        <f>IFERROR(D22-F22,"")</f>
        <v>-3.2320000000000348E-2</v>
      </c>
      <c r="H22" s="308">
        <v>60</v>
      </c>
      <c r="I22" s="131">
        <v>45.813599999999994</v>
      </c>
      <c r="J22" s="338">
        <f>IFERROR(I22/H22*100,"")</f>
        <v>76.355999999999995</v>
      </c>
      <c r="K22" s="240">
        <v>45.449999999999996</v>
      </c>
      <c r="L22" s="243">
        <f>IFERROR(I22-K22,"")</f>
        <v>0.36359999999999815</v>
      </c>
      <c r="M22" s="95">
        <f>IFERROR(IF(D22&gt;0,I22/D22*10,""),"")</f>
        <v>378</v>
      </c>
      <c r="N22" s="74">
        <f>IFERROR(IF(F22&gt;0,K22/F22*10,""),"")</f>
        <v>365.25974025974017</v>
      </c>
      <c r="O22" s="99">
        <f t="shared" si="1"/>
        <v>12.74025974025983</v>
      </c>
      <c r="P22" s="117"/>
      <c r="Q22" s="3" t="s">
        <v>160</v>
      </c>
    </row>
    <row r="23" spans="1:17" s="1" customFormat="1" ht="15.75" x14ac:dyDescent="0.2">
      <c r="A23" s="101">
        <f t="shared" si="0"/>
        <v>1.3089599999999999</v>
      </c>
      <c r="B23" s="205" t="s">
        <v>18</v>
      </c>
      <c r="C23" s="206">
        <v>1.3479000000000001</v>
      </c>
      <c r="D23" s="165">
        <v>1.3089599999999999</v>
      </c>
      <c r="E23" s="240">
        <f>IFERROR(D23/C23*100,0)</f>
        <v>97.111061651457803</v>
      </c>
      <c r="F23" s="230">
        <v>1.2714688000000001</v>
      </c>
      <c r="G23" s="83">
        <f>IFERROR(D23-F23,"")</f>
        <v>3.7491199999999836E-2</v>
      </c>
      <c r="H23" s="308">
        <v>25</v>
      </c>
      <c r="I23" s="131">
        <v>23.757624</v>
      </c>
      <c r="J23" s="338">
        <f>IFERROR(I23/H23*100,"")</f>
        <v>95.030495999999999</v>
      </c>
      <c r="K23" s="240">
        <v>26.734296000000001</v>
      </c>
      <c r="L23" s="243">
        <f>IFERROR(I23-K23,"")</f>
        <v>-2.9766720000000007</v>
      </c>
      <c r="M23" s="95">
        <f>IFERROR(IF(D23&gt;0,I23/D23*10,""),"")</f>
        <v>181.50000000000003</v>
      </c>
      <c r="N23" s="74">
        <f>IFERROR(IF(F23&gt;0,K23/F23*10,""),"")</f>
        <v>210.26309100152517</v>
      </c>
      <c r="O23" s="99">
        <f t="shared" si="1"/>
        <v>-28.76309100152514</v>
      </c>
      <c r="P23" s="117"/>
      <c r="Q23" s="3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1.4E-3</v>
      </c>
      <c r="D24" s="165" t="e">
        <v>#VALUE!</v>
      </c>
      <c r="E24" s="240">
        <f>IFERROR(D24/C24*100,0)</f>
        <v>0</v>
      </c>
      <c r="F24" s="230" t="e">
        <v>#VALUE!</v>
      </c>
      <c r="G24" s="83" t="str">
        <f>IFERROR(D24-F24,"")</f>
        <v/>
      </c>
      <c r="H24" s="308"/>
      <c r="I24" s="131" t="e">
        <v>#VALUE!</v>
      </c>
      <c r="J24" s="338" t="str">
        <f>IFERROR(I24/H24*100,"")</f>
        <v/>
      </c>
      <c r="K24" s="240" t="e">
        <v>#VALUE!</v>
      </c>
      <c r="L24" s="24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7" s="13" customFormat="1" ht="15.75" x14ac:dyDescent="0.25">
      <c r="A25" s="101">
        <f t="shared" si="0"/>
        <v>4.80558</v>
      </c>
      <c r="B25" s="203" t="s">
        <v>19</v>
      </c>
      <c r="C25" s="204">
        <v>6.5274159999999997</v>
      </c>
      <c r="D25" s="226">
        <v>4.80558</v>
      </c>
      <c r="E25" s="78">
        <f>IFERROR(D25/C25*100,0)</f>
        <v>73.621475940862354</v>
      </c>
      <c r="F25" s="231">
        <v>4.6277391999999997</v>
      </c>
      <c r="G25" s="82">
        <f>IFERROR(D25-F25,"")</f>
        <v>0.17784080000000024</v>
      </c>
      <c r="H25" s="307">
        <v>187.28</v>
      </c>
      <c r="I25" s="130">
        <v>155.63655600000001</v>
      </c>
      <c r="J25" s="341">
        <f>IFERROR(I25/H25*100,"")</f>
        <v>83.103671507902604</v>
      </c>
      <c r="K25" s="241">
        <v>148.408188</v>
      </c>
      <c r="L25" s="247">
        <f>IFERROR(I25-K25,"")</f>
        <v>7.2283680000000174</v>
      </c>
      <c r="M25" s="94">
        <f>IFERROR(IF(D25&gt;0,I25/D25*10,""),"")</f>
        <v>323.86633039092061</v>
      </c>
      <c r="N25" s="73">
        <f>IFERROR(IF(F25&gt;0,K25/F25*10,""),"")</f>
        <v>320.69263540175302</v>
      </c>
      <c r="O25" s="98">
        <f t="shared" si="1"/>
        <v>3.1736949891675863</v>
      </c>
      <c r="P25" s="117"/>
      <c r="Q25" s="3" t="s">
        <v>160</v>
      </c>
    </row>
    <row r="26" spans="1:17" s="1" customFormat="1" ht="15" customHeight="1" x14ac:dyDescent="0.2">
      <c r="A26" s="101">
        <f t="shared" si="0"/>
        <v>4.8479999999999999E-3</v>
      </c>
      <c r="B26" s="205" t="s">
        <v>137</v>
      </c>
      <c r="C26" s="206">
        <v>1.371E-2</v>
      </c>
      <c r="D26" s="165">
        <v>4.8479999999999999E-3</v>
      </c>
      <c r="E26" s="240">
        <f>IFERROR(D26/C26*100,0)</f>
        <v>35.36105032822757</v>
      </c>
      <c r="F26" s="230">
        <v>3.1673600000000003E-2</v>
      </c>
      <c r="G26" s="84">
        <f>IFERROR(D26-F26,"")</f>
        <v>-2.6825600000000005E-2</v>
      </c>
      <c r="H26" s="309">
        <v>0.47</v>
      </c>
      <c r="I26" s="131">
        <v>0.238764</v>
      </c>
      <c r="J26" s="335">
        <f>IFERROR(I26/H26*100,"")</f>
        <v>50.800851063829789</v>
      </c>
      <c r="K26" s="240">
        <v>0.99383999999999983</v>
      </c>
      <c r="L26" s="248">
        <f>IFERROR(I26-K26,"")</f>
        <v>-0.75507599999999986</v>
      </c>
      <c r="M26" s="95">
        <f>IFERROR(IF(D26&gt;0,I26/D26*10,""),"")</f>
        <v>492.5</v>
      </c>
      <c r="N26" s="75">
        <f>IFERROR(IF(F26&gt;0,K26/F26*10,""),"")</f>
        <v>313.77551020408157</v>
      </c>
      <c r="O26" s="141">
        <f t="shared" si="1"/>
        <v>178.72448979591843</v>
      </c>
      <c r="P26" s="117"/>
      <c r="Q26" s="3" t="s">
        <v>160</v>
      </c>
    </row>
    <row r="27" spans="1:17" s="1" customFormat="1" ht="15" customHeight="1" x14ac:dyDescent="0.2">
      <c r="A27" s="101">
        <f t="shared" si="0"/>
        <v>1.2119999999999999E-2</v>
      </c>
      <c r="B27" s="205" t="s">
        <v>20</v>
      </c>
      <c r="C27" s="206">
        <v>3.1449999999999999E-2</v>
      </c>
      <c r="D27" s="165">
        <v>1.2119999999999999E-2</v>
      </c>
      <c r="E27" s="240">
        <f>IFERROR(D27/C27*100,0)</f>
        <v>38.537360890302061</v>
      </c>
      <c r="F27" s="230">
        <v>1.5836800000000002E-2</v>
      </c>
      <c r="G27" s="84">
        <f>IFERROR(D27-F27,"")</f>
        <v>-3.7168000000000027E-3</v>
      </c>
      <c r="H27" s="309">
        <v>0.56000000000000005</v>
      </c>
      <c r="I27" s="131">
        <v>0.28360800000000003</v>
      </c>
      <c r="J27" s="335">
        <f>IFERROR(I27/H27*100,"")</f>
        <v>50.644285714285722</v>
      </c>
      <c r="K27" s="240">
        <v>0.16846800000000001</v>
      </c>
      <c r="L27" s="248">
        <f>IFERROR(I27-K27,"")</f>
        <v>0.11514000000000002</v>
      </c>
      <c r="M27" s="95">
        <f>IFERROR(IF(D27&gt;0,I27/D27*10,""),"")</f>
        <v>234.00000000000006</v>
      </c>
      <c r="N27" s="75">
        <f>IFERROR(IF(F27&gt;0,K27/F27*10,""),"")</f>
        <v>106.37755102040815</v>
      </c>
      <c r="O27" s="141">
        <f t="shared" si="1"/>
        <v>127.62244897959191</v>
      </c>
      <c r="P27" s="117"/>
      <c r="Q27" s="3" t="s">
        <v>160</v>
      </c>
    </row>
    <row r="28" spans="1:17" s="1" customFormat="1" ht="15" customHeight="1" x14ac:dyDescent="0.2">
      <c r="A28" s="101">
        <f t="shared" si="0"/>
        <v>6.3023999999999997E-2</v>
      </c>
      <c r="B28" s="205" t="s">
        <v>21</v>
      </c>
      <c r="C28" s="206">
        <v>6.3890000000000002E-2</v>
      </c>
      <c r="D28" s="165">
        <v>6.3023999999999997E-2</v>
      </c>
      <c r="E28" s="240">
        <f>IFERROR(D28/C28*100,0)</f>
        <v>98.644545312255431</v>
      </c>
      <c r="F28" s="230">
        <v>6.7872000000000002E-2</v>
      </c>
      <c r="G28" s="84">
        <f>IFERROR(D28-F28,"")</f>
        <v>-4.8480000000000051E-3</v>
      </c>
      <c r="H28" s="309">
        <v>1</v>
      </c>
      <c r="I28" s="131">
        <v>1.0168679999999999</v>
      </c>
      <c r="J28" s="335">
        <f>IFERROR(I28/H28*100,"")</f>
        <v>101.68679999999999</v>
      </c>
      <c r="K28" s="240">
        <v>1.0605</v>
      </c>
      <c r="L28" s="248">
        <f>IFERROR(I28-K28,"")</f>
        <v>-4.3632000000000115E-2</v>
      </c>
      <c r="M28" s="95">
        <f>IFERROR(IF(D28&gt;0,I28/D28*10,""),"")</f>
        <v>161.34615384615384</v>
      </c>
      <c r="N28" s="75">
        <f>IFERROR(IF(F28&gt;0,K28/F28*10,""),"")</f>
        <v>156.25</v>
      </c>
      <c r="O28" s="141">
        <f t="shared" si="1"/>
        <v>5.0961538461538396</v>
      </c>
      <c r="P28" s="117"/>
      <c r="Q28" s="3" t="s">
        <v>160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65" t="e">
        <v>#VALUE!</v>
      </c>
      <c r="E29" s="240">
        <f>IFERROR(D29/C29*100,0)</f>
        <v>0</v>
      </c>
      <c r="F29" s="230" t="e">
        <v>#VALUE!</v>
      </c>
      <c r="G29" s="84" t="str">
        <f>IFERROR(D29-F29,"")</f>
        <v/>
      </c>
      <c r="H29" s="309"/>
      <c r="I29" s="131" t="e">
        <v>#VALUE!</v>
      </c>
      <c r="J29" s="335" t="str">
        <f>IFERROR(I29/H29*100,"")</f>
        <v/>
      </c>
      <c r="K29" s="240" t="e">
        <v>#VALUE!</v>
      </c>
      <c r="L29" s="248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7" s="1" customFormat="1" ht="15.75" x14ac:dyDescent="0.2">
      <c r="A30" s="101">
        <f t="shared" si="0"/>
        <v>0.198768</v>
      </c>
      <c r="B30" s="205" t="s">
        <v>22</v>
      </c>
      <c r="C30" s="206">
        <v>0.25307999999999997</v>
      </c>
      <c r="D30" s="165">
        <v>0.198768</v>
      </c>
      <c r="E30" s="240">
        <f>IFERROR(D30/C30*100,0)</f>
        <v>78.539592223802757</v>
      </c>
      <c r="F30" s="230">
        <v>0.20814080000000001</v>
      </c>
      <c r="G30" s="83">
        <f>IFERROR(D30-F30,"")</f>
        <v>-9.3728000000000145E-3</v>
      </c>
      <c r="H30" s="308">
        <v>8.9</v>
      </c>
      <c r="I30" s="131">
        <v>8.3252279999999992</v>
      </c>
      <c r="J30" s="338">
        <f>IFERROR(I30/H30*100,"")</f>
        <v>93.541887640449431</v>
      </c>
      <c r="K30" s="240">
        <v>7.4016839999999995</v>
      </c>
      <c r="L30" s="243">
        <f>IFERROR(I30-K30,"")</f>
        <v>0.9235439999999997</v>
      </c>
      <c r="M30" s="95">
        <f>IFERROR(IF(D30&gt;0,I30/D30*10,""),"")</f>
        <v>418.84146341463412</v>
      </c>
      <c r="N30" s="74">
        <f>IFERROR(IF(F30&gt;0,K30/F30*10,""),"")</f>
        <v>355.60947204968943</v>
      </c>
      <c r="O30" s="99">
        <f t="shared" si="1"/>
        <v>63.23199136494469</v>
      </c>
      <c r="P30" s="117"/>
      <c r="Q30" s="3" t="s">
        <v>160</v>
      </c>
    </row>
    <row r="31" spans="1:17" s="1" customFormat="1" ht="15.75" x14ac:dyDescent="0.2">
      <c r="A31" s="101">
        <f t="shared" si="0"/>
        <v>0.93081599999999998</v>
      </c>
      <c r="B31" s="205" t="s">
        <v>83</v>
      </c>
      <c r="C31" s="206">
        <v>1.2662640000000001</v>
      </c>
      <c r="D31" s="165">
        <v>0.93081599999999998</v>
      </c>
      <c r="E31" s="240">
        <f>IFERROR(D31/C31*100,0)</f>
        <v>73.508841758116787</v>
      </c>
      <c r="F31" s="230">
        <v>0.80880800000000008</v>
      </c>
      <c r="G31" s="84">
        <f>IFERROR(D31-F31,"")</f>
        <v>0.12200799999999989</v>
      </c>
      <c r="H31" s="309">
        <v>32</v>
      </c>
      <c r="I31" s="131">
        <v>20.082840000000001</v>
      </c>
      <c r="J31" s="335">
        <f>IFERROR(I31/H31*100,"")</f>
        <v>62.758875000000003</v>
      </c>
      <c r="K31" s="240">
        <v>19.990728000000001</v>
      </c>
      <c r="L31" s="248">
        <f>IFERROR(I31-K31,"")</f>
        <v>9.2112000000000194E-2</v>
      </c>
      <c r="M31" s="95">
        <f>IFERROR(IF(D31&gt;0,I31/D31*10,""),"")</f>
        <v>215.75520833333337</v>
      </c>
      <c r="N31" s="75">
        <f>IFERROR(IF(F31&gt;0,K31/F31*10,""),"")</f>
        <v>247.16283716283715</v>
      </c>
      <c r="O31" s="141">
        <f t="shared" si="1"/>
        <v>-31.407628829503778</v>
      </c>
      <c r="P31" s="117"/>
      <c r="Q31" s="3" t="s">
        <v>160</v>
      </c>
    </row>
    <row r="32" spans="1:17" s="1" customFormat="1" ht="15.75" x14ac:dyDescent="0.2">
      <c r="A32" s="101">
        <f t="shared" si="0"/>
        <v>1.9864679999999999</v>
      </c>
      <c r="B32" s="205" t="s">
        <v>23</v>
      </c>
      <c r="C32" s="206">
        <v>2.0594420000000002</v>
      </c>
      <c r="D32" s="165">
        <v>1.9864679999999999</v>
      </c>
      <c r="E32" s="240">
        <f>IFERROR(D32/C32*100,0)</f>
        <v>96.456613004881888</v>
      </c>
      <c r="F32" s="230">
        <v>1.8777920000000001</v>
      </c>
      <c r="G32" s="83">
        <f>IFERROR(D32-F32,"")</f>
        <v>0.10867599999999977</v>
      </c>
      <c r="H32" s="308">
        <v>65.900000000000006</v>
      </c>
      <c r="I32" s="131">
        <v>67.726559999999992</v>
      </c>
      <c r="J32" s="338">
        <f>IFERROR(I32/H32*100,"")</f>
        <v>102.7717147192716</v>
      </c>
      <c r="K32" s="240">
        <v>62.369520000000001</v>
      </c>
      <c r="L32" s="243">
        <f>IFERROR(I32-K32,"")</f>
        <v>5.3570399999999907</v>
      </c>
      <c r="M32" s="95">
        <f>IFERROR(IF(D32&gt;0,I32/D32*10,""),"")</f>
        <v>340.93959731543623</v>
      </c>
      <c r="N32" s="74">
        <f>IFERROR(IF(F32&gt;0,K32/F32*10,""),"")</f>
        <v>332.14285714285717</v>
      </c>
      <c r="O32" s="99">
        <f t="shared" si="1"/>
        <v>8.7967401725790637</v>
      </c>
      <c r="P32" s="117"/>
      <c r="Q32" s="3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65">
        <v>0</v>
      </c>
      <c r="E33" s="240">
        <f>IFERROR(D33/C33*100,0)</f>
        <v>0</v>
      </c>
      <c r="F33" s="230">
        <v>0</v>
      </c>
      <c r="G33" s="84">
        <f>IFERROR(D33-F33,"")</f>
        <v>0</v>
      </c>
      <c r="H33" s="309"/>
      <c r="I33" s="131">
        <v>0</v>
      </c>
      <c r="J33" s="335" t="str">
        <f>IFERROR(I33/H33*100,"")</f>
        <v/>
      </c>
      <c r="K33" s="240">
        <v>0</v>
      </c>
      <c r="L33" s="248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1.2216960000000001</v>
      </c>
      <c r="B34" s="205" t="s">
        <v>25</v>
      </c>
      <c r="C34" s="206">
        <v>1.9280200000000001</v>
      </c>
      <c r="D34" s="165">
        <v>1.2216960000000001</v>
      </c>
      <c r="E34" s="240">
        <f>IFERROR(D34/C34*100,0)</f>
        <v>63.365317787159888</v>
      </c>
      <c r="F34" s="230">
        <v>1.3642272</v>
      </c>
      <c r="G34" s="84">
        <f>IFERROR(D34-F34,"")</f>
        <v>-0.14253119999999986</v>
      </c>
      <c r="H34" s="309">
        <v>71</v>
      </c>
      <c r="I34" s="131">
        <v>52.985003999999996</v>
      </c>
      <c r="J34" s="335">
        <f>IFERROR(I34/H34*100,"")</f>
        <v>74.626766197183088</v>
      </c>
      <c r="K34" s="240">
        <v>52.777752</v>
      </c>
      <c r="L34" s="248">
        <f>IFERROR(I34-K34,"")</f>
        <v>0.20725199999999688</v>
      </c>
      <c r="M34" s="95">
        <f>IFERROR(IF(D34&gt;0,I34/D34*10,""),"")</f>
        <v>433.70039682539675</v>
      </c>
      <c r="N34" s="75">
        <f>IFERROR(IF(F34&gt;0,K34/F34*10,""),"")</f>
        <v>386.86922530206112</v>
      </c>
      <c r="O34" s="141">
        <f t="shared" si="1"/>
        <v>46.831171523335627</v>
      </c>
      <c r="P34" s="117"/>
      <c r="Q34" s="3" t="s">
        <v>160</v>
      </c>
    </row>
    <row r="35" spans="1:17" s="1" customFormat="1" ht="15.75" x14ac:dyDescent="0.2">
      <c r="A35" s="101">
        <f t="shared" si="0"/>
        <v>0.38783999999999996</v>
      </c>
      <c r="B35" s="205" t="s">
        <v>26</v>
      </c>
      <c r="C35" s="206">
        <v>0.91105999999999998</v>
      </c>
      <c r="D35" s="165">
        <v>0.38783999999999996</v>
      </c>
      <c r="E35" s="240">
        <f>IFERROR(D35/C35*100,0)</f>
        <v>42.570192962044203</v>
      </c>
      <c r="F35" s="230">
        <v>0.25338880000000003</v>
      </c>
      <c r="G35" s="83">
        <f>IFERROR(D35-F35,"")</f>
        <v>0.13445119999999994</v>
      </c>
      <c r="H35" s="308">
        <v>7.45</v>
      </c>
      <c r="I35" s="131">
        <v>4.9776840000000009</v>
      </c>
      <c r="J35" s="338">
        <f>IFERROR(I35/H35*100,"")</f>
        <v>66.814550335570473</v>
      </c>
      <c r="K35" s="240">
        <v>3.6456959999999996</v>
      </c>
      <c r="L35" s="243">
        <f>IFERROR(I35-K35,"")</f>
        <v>1.3319880000000013</v>
      </c>
      <c r="M35" s="95">
        <f>IFERROR(IF(D35&gt;0,I35/D35*10,""),"")</f>
        <v>128.34375000000003</v>
      </c>
      <c r="N35" s="74">
        <f>IFERROR(IF(F35&gt;0,K35/F35*10,""),"")</f>
        <v>143.87755102040813</v>
      </c>
      <c r="O35" s="99">
        <f t="shared" si="1"/>
        <v>-15.533801020408106</v>
      </c>
      <c r="P35" s="117"/>
      <c r="Q35" s="3" t="s">
        <v>160</v>
      </c>
    </row>
    <row r="36" spans="1:17" s="13" customFormat="1" ht="15.75" x14ac:dyDescent="0.25">
      <c r="A36" s="101">
        <f t="shared" si="0"/>
        <v>79.004219999999989</v>
      </c>
      <c r="B36" s="203" t="s">
        <v>59</v>
      </c>
      <c r="C36" s="204">
        <v>85.950463900000003</v>
      </c>
      <c r="D36" s="226">
        <v>79.004219999999989</v>
      </c>
      <c r="E36" s="78">
        <f>IFERROR(D36/C36*100,0)</f>
        <v>91.918317150583732</v>
      </c>
      <c r="F36" s="130">
        <v>72.115131200000008</v>
      </c>
      <c r="G36" s="82">
        <f>IFERROR(D36-F36,"")</f>
        <v>6.8890887999999819</v>
      </c>
      <c r="H36" s="307">
        <v>2902.011</v>
      </c>
      <c r="I36" s="130">
        <v>2474.5961519999996</v>
      </c>
      <c r="J36" s="341">
        <f>IFERROR(I36/H36*100,"")</f>
        <v>85.271770231057005</v>
      </c>
      <c r="K36" s="241">
        <v>2500.1851080000001</v>
      </c>
      <c r="L36" s="247">
        <f>IFERROR(I36-K36,"")</f>
        <v>-25.588956000000508</v>
      </c>
      <c r="M36" s="94">
        <f>IFERROR(IF(D36&gt;0,I36/D36*10,""),"")</f>
        <v>313.22328756615786</v>
      </c>
      <c r="N36" s="73">
        <f>IFERROR(IF(F36&gt;0,K36/F36*10,""),"")</f>
        <v>346.69355326639135</v>
      </c>
      <c r="O36" s="98">
        <f t="shared" si="1"/>
        <v>-33.470265700233483</v>
      </c>
      <c r="P36" s="117"/>
      <c r="Q36" s="3" t="s">
        <v>160</v>
      </c>
    </row>
    <row r="37" spans="1:17" s="17" customFormat="1" ht="15.75" x14ac:dyDescent="0.2">
      <c r="A37" s="101">
        <f t="shared" si="0"/>
        <v>0.21815999999999999</v>
      </c>
      <c r="B37" s="205" t="s">
        <v>84</v>
      </c>
      <c r="C37" s="206">
        <v>0.29430000000000001</v>
      </c>
      <c r="D37" s="165">
        <v>0.21815999999999999</v>
      </c>
      <c r="E37" s="240">
        <f>IFERROR(D37/C37*100,0)</f>
        <v>74.12844036697247</v>
      </c>
      <c r="F37" s="230">
        <v>0.49207200000000006</v>
      </c>
      <c r="G37" s="84">
        <f>IFERROR(D37-F37,"")</f>
        <v>-0.27391200000000004</v>
      </c>
      <c r="H37" s="309">
        <v>2.3109999999999999</v>
      </c>
      <c r="I37" s="131">
        <v>1.7258879999999999</v>
      </c>
      <c r="J37" s="335">
        <f>IFERROR(I37/H37*100,"")</f>
        <v>74.681436607529207</v>
      </c>
      <c r="K37" s="240">
        <v>4.0638360000000002</v>
      </c>
      <c r="L37" s="248">
        <f>IFERROR(I37-K37,"")</f>
        <v>-2.3379480000000004</v>
      </c>
      <c r="M37" s="95">
        <f>IFERROR(IF(D37&gt;0,I37/D37*10,""),"")</f>
        <v>79.1111111111111</v>
      </c>
      <c r="N37" s="75">
        <f>IFERROR(IF(F37&gt;0,K37/F37*10,""),"")</f>
        <v>82.58620689655173</v>
      </c>
      <c r="O37" s="141">
        <f t="shared" si="1"/>
        <v>-3.4750957854406295</v>
      </c>
      <c r="P37" s="117"/>
      <c r="Q37" s="3" t="s">
        <v>160</v>
      </c>
    </row>
    <row r="38" spans="1:17" s="1" customFormat="1" ht="15.75" x14ac:dyDescent="0.2">
      <c r="A38" s="101">
        <f t="shared" si="0"/>
        <v>6.4236000000000001E-2</v>
      </c>
      <c r="B38" s="205" t="s">
        <v>85</v>
      </c>
      <c r="C38" s="206">
        <v>0.16769999999999999</v>
      </c>
      <c r="D38" s="165">
        <v>6.4236000000000001E-2</v>
      </c>
      <c r="E38" s="240">
        <f>IFERROR(D38/C38*100,0)</f>
        <v>38.304114490161005</v>
      </c>
      <c r="F38" s="230">
        <v>0.27488160000000006</v>
      </c>
      <c r="G38" s="84">
        <f>IFERROR(D38-F38,"")</f>
        <v>-0.21064560000000004</v>
      </c>
      <c r="H38" s="309">
        <v>9</v>
      </c>
      <c r="I38" s="131">
        <v>1.1089800000000001</v>
      </c>
      <c r="J38" s="335">
        <f>IFERROR(I38/H38*100,"")</f>
        <v>12.322000000000001</v>
      </c>
      <c r="K38" s="240">
        <v>10.544399999999998</v>
      </c>
      <c r="L38" s="248">
        <f>IFERROR(I38-K38,"")</f>
        <v>-9.435419999999997</v>
      </c>
      <c r="M38" s="95">
        <f>IFERROR(IF(D38&gt;0,I38/D38*10,""),"")</f>
        <v>172.64150943396228</v>
      </c>
      <c r="N38" s="75">
        <f>IFERROR(IF(F38&gt;0,K38/F38*10,""),"")</f>
        <v>383.59788359788348</v>
      </c>
      <c r="O38" s="141">
        <f t="shared" si="1"/>
        <v>-210.9563741639212</v>
      </c>
      <c r="P38" s="117"/>
      <c r="Q38" s="3" t="s">
        <v>160</v>
      </c>
    </row>
    <row r="39" spans="1:17" s="3" customFormat="1" ht="15.75" x14ac:dyDescent="0.2">
      <c r="A39" s="101">
        <f t="shared" si="0"/>
        <v>1.8058799999999997</v>
      </c>
      <c r="B39" s="207" t="s">
        <v>63</v>
      </c>
      <c r="C39" s="206">
        <v>2.3402778999999998</v>
      </c>
      <c r="D39" s="165">
        <v>1.8058799999999997</v>
      </c>
      <c r="E39" s="240">
        <f>IFERROR(D39/C39*100,0)</f>
        <v>77.16519478306401</v>
      </c>
      <c r="F39" s="230">
        <v>1.4920528000000002</v>
      </c>
      <c r="G39" s="85">
        <f>IFERROR(D39-F39,"")</f>
        <v>0.31382719999999953</v>
      </c>
      <c r="H39" s="310">
        <v>57.7</v>
      </c>
      <c r="I39" s="131">
        <v>30.093959999999996</v>
      </c>
      <c r="J39" s="342">
        <f>IFERROR(I39/H39*100,"")</f>
        <v>52.155909878682827</v>
      </c>
      <c r="K39" s="240">
        <v>36.335760000000001</v>
      </c>
      <c r="L39" s="249">
        <f>IFERROR(I39-K39,"")</f>
        <v>-6.2418000000000049</v>
      </c>
      <c r="M39" s="96">
        <f>IFERROR(IF(D39&gt;0,I39/D39*10,""),"")</f>
        <v>166.64429530201343</v>
      </c>
      <c r="N39" s="75">
        <f>IFERROR(IF(F39&gt;0,K39/F39*10,""),"")</f>
        <v>243.52864724358278</v>
      </c>
      <c r="O39" s="141">
        <f t="shared" si="1"/>
        <v>-76.884351941569349</v>
      </c>
      <c r="P39" s="117"/>
      <c r="Q39" s="3" t="s">
        <v>160</v>
      </c>
    </row>
    <row r="40" spans="1:17" s="1" customFormat="1" ht="15.75" x14ac:dyDescent="0.2">
      <c r="A40" s="101">
        <f t="shared" si="0"/>
        <v>33.4512</v>
      </c>
      <c r="B40" s="205" t="s">
        <v>27</v>
      </c>
      <c r="C40" s="206">
        <v>33.767762000000005</v>
      </c>
      <c r="D40" s="165">
        <v>33.4512</v>
      </c>
      <c r="E40" s="240">
        <f>IFERROR(D40/C40*100,0)</f>
        <v>99.062531890623944</v>
      </c>
      <c r="F40" s="230">
        <v>31.945088000000002</v>
      </c>
      <c r="G40" s="84">
        <f>IFERROR(D40-F40,"")</f>
        <v>1.5061119999999981</v>
      </c>
      <c r="H40" s="309">
        <v>420.5</v>
      </c>
      <c r="I40" s="131">
        <v>369.53879999999992</v>
      </c>
      <c r="J40" s="335">
        <f>IFERROR(I40/H40*100,"")</f>
        <v>87.880808561236606</v>
      </c>
      <c r="K40" s="240">
        <v>387.84</v>
      </c>
      <c r="L40" s="248">
        <f>IFERROR(I40-K40,"")</f>
        <v>-18.301200000000051</v>
      </c>
      <c r="M40" s="95">
        <f>IFERROR(IF(D40&gt;0,I40/D40*10,""),"")</f>
        <v>110.4710144927536</v>
      </c>
      <c r="N40" s="75">
        <f>IFERROR(IF(F40&gt;0,K40/F40*10,""),"")</f>
        <v>121.40833670578712</v>
      </c>
      <c r="O40" s="141">
        <f t="shared" si="1"/>
        <v>-10.937322213033525</v>
      </c>
      <c r="P40" s="117"/>
      <c r="Q40" s="3" t="s">
        <v>160</v>
      </c>
    </row>
    <row r="41" spans="1:17" s="1" customFormat="1" ht="15.75" x14ac:dyDescent="0.2">
      <c r="A41" s="101">
        <f t="shared" si="0"/>
        <v>22.238987999999999</v>
      </c>
      <c r="B41" s="205" t="s">
        <v>28</v>
      </c>
      <c r="C41" s="206">
        <v>22.410630000000001</v>
      </c>
      <c r="D41" s="165">
        <v>22.238987999999999</v>
      </c>
      <c r="E41" s="240">
        <f>IFERROR(D41/C41*100,0)</f>
        <v>99.234104529859252</v>
      </c>
      <c r="F41" s="230">
        <v>14.6275472</v>
      </c>
      <c r="G41" s="83">
        <f>IFERROR(D41-F41,"")</f>
        <v>7.6114407999999987</v>
      </c>
      <c r="H41" s="308">
        <v>1350.1</v>
      </c>
      <c r="I41" s="131">
        <v>1334.3974560000001</v>
      </c>
      <c r="J41" s="338">
        <f>IFERROR(I41/H41*100,"")</f>
        <v>98.836934745574425</v>
      </c>
      <c r="K41" s="240">
        <v>1081.421544</v>
      </c>
      <c r="L41" s="243">
        <f>IFERROR(I41-K41,"")</f>
        <v>252.97591200000011</v>
      </c>
      <c r="M41" s="95">
        <f>IFERROR(IF(D41&gt;0,I41/D41*10,""),"")</f>
        <v>600.02615946373112</v>
      </c>
      <c r="N41" s="74">
        <f>IFERROR(IF(F41&gt;0,K41/F41*10,""),"")</f>
        <v>739.30477147939064</v>
      </c>
      <c r="O41" s="99">
        <f t="shared" si="1"/>
        <v>-139.27861201565952</v>
      </c>
      <c r="P41" s="117"/>
      <c r="Q41" s="3" t="s">
        <v>160</v>
      </c>
    </row>
    <row r="42" spans="1:17" s="1" customFormat="1" ht="15.75" x14ac:dyDescent="0.2">
      <c r="A42" s="101">
        <f t="shared" si="0"/>
        <v>14.773068</v>
      </c>
      <c r="B42" s="205" t="s">
        <v>29</v>
      </c>
      <c r="C42" s="206">
        <v>21.542000000000002</v>
      </c>
      <c r="D42" s="165">
        <v>14.773068</v>
      </c>
      <c r="E42" s="240">
        <f>IFERROR(D42/C42*100,0)</f>
        <v>68.577977903630114</v>
      </c>
      <c r="F42" s="230">
        <v>17.756446400000002</v>
      </c>
      <c r="G42" s="83">
        <f>IFERROR(D42-F42,"")</f>
        <v>-2.9833784000000012</v>
      </c>
      <c r="H42" s="308">
        <v>855</v>
      </c>
      <c r="I42" s="131">
        <v>493.61487599999998</v>
      </c>
      <c r="J42" s="338">
        <f>IFERROR(I42/H42*100,"")</f>
        <v>57.732734035087717</v>
      </c>
      <c r="K42" s="240">
        <v>776.00966400000004</v>
      </c>
      <c r="L42" s="243">
        <f>IFERROR(I42-K42,"")</f>
        <v>-282.39478800000006</v>
      </c>
      <c r="M42" s="95">
        <f>IFERROR(IF(D42&gt;0,I42/D42*10,""),"")</f>
        <v>334.13159406021816</v>
      </c>
      <c r="N42" s="75">
        <f>IFERROR(IF(F42&gt;0,K42/F42*10,""),"")</f>
        <v>437.02982371517754</v>
      </c>
      <c r="O42" s="141">
        <f t="shared" si="1"/>
        <v>-102.89822965495938</v>
      </c>
      <c r="P42" s="117"/>
      <c r="Q42" s="3" t="s">
        <v>160</v>
      </c>
    </row>
    <row r="43" spans="1:17" s="1" customFormat="1" ht="15.75" x14ac:dyDescent="0.2">
      <c r="A43" s="101">
        <f t="shared" si="0"/>
        <v>6.4526879999999993</v>
      </c>
      <c r="B43" s="205" t="s">
        <v>30</v>
      </c>
      <c r="C43" s="206">
        <v>5.4277940000000005</v>
      </c>
      <c r="D43" s="165">
        <v>6.4526879999999993</v>
      </c>
      <c r="E43" s="240">
        <f>IFERROR(D43/C43*100,0)</f>
        <v>118.88233046427329</v>
      </c>
      <c r="F43" s="230">
        <v>5.5259119999999999</v>
      </c>
      <c r="G43" s="84">
        <f>IFERROR(D43-F43,"")</f>
        <v>0.92677599999999938</v>
      </c>
      <c r="H43" s="309">
        <v>207.4</v>
      </c>
      <c r="I43" s="131">
        <v>244.11619199999998</v>
      </c>
      <c r="J43" s="335">
        <f>IFERROR(I43/H43*100,"")</f>
        <v>117.70308196721311</v>
      </c>
      <c r="K43" s="240">
        <v>203.957784</v>
      </c>
      <c r="L43" s="248">
        <f>IFERROR(I43-K43,"")</f>
        <v>40.15840799999998</v>
      </c>
      <c r="M43" s="95">
        <f>IFERROR(IF(D43&gt;0,I43/D43*10,""),"")</f>
        <v>378.31705484598046</v>
      </c>
      <c r="N43" s="75">
        <f>IFERROR(IF(F43&gt;0,K43/F43*10,""),"")</f>
        <v>369.09343471267732</v>
      </c>
      <c r="O43" s="141">
        <f t="shared" si="1"/>
        <v>9.2236201333031431</v>
      </c>
      <c r="P43" s="117"/>
      <c r="Q43" s="3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>
        <v>0</v>
      </c>
      <c r="D44" s="165">
        <v>0</v>
      </c>
      <c r="E44" s="240">
        <f>IFERROR(D44/C44*100,0)</f>
        <v>0</v>
      </c>
      <c r="F44" s="230">
        <v>1.1312000000000002E-3</v>
      </c>
      <c r="G44" s="84">
        <f>IFERROR(D44-F44,"")</f>
        <v>-1.1312000000000002E-3</v>
      </c>
      <c r="H44" s="309"/>
      <c r="I44" s="131">
        <v>0</v>
      </c>
      <c r="J44" s="335" t="str">
        <f>IFERROR(I44/H44*100,"")</f>
        <v/>
      </c>
      <c r="K44" s="240">
        <v>1.2119999999999999E-2</v>
      </c>
      <c r="L44" s="248">
        <f>IFERROR(I44-K44,"")</f>
        <v>-1.2119999999999999E-2</v>
      </c>
      <c r="M44" s="95" t="str">
        <f>IFERROR(IF(D44&gt;0,I44/D44*10,""),"")</f>
        <v/>
      </c>
      <c r="N44" s="75">
        <f>IFERROR(IF(F44&gt;0,K44/F44*10,""),"")</f>
        <v>107.14285714285711</v>
      </c>
      <c r="O44" s="141">
        <f t="shared" si="1"/>
        <v>0</v>
      </c>
      <c r="P44" s="117"/>
      <c r="Q44" s="3" t="s">
        <v>160</v>
      </c>
    </row>
    <row r="45" spans="1:17" s="13" customFormat="1" ht="15.75" x14ac:dyDescent="0.25">
      <c r="A45" s="101">
        <f t="shared" si="0"/>
        <v>23.223980399999999</v>
      </c>
      <c r="B45" s="203" t="s">
        <v>62</v>
      </c>
      <c r="C45" s="204">
        <v>22.729500999999999</v>
      </c>
      <c r="D45" s="226">
        <v>23.223980399999999</v>
      </c>
      <c r="E45" s="78">
        <f>IFERROR(D45/C45*100,0)</f>
        <v>102.17549606566374</v>
      </c>
      <c r="F45" s="130">
        <v>21.724696000000005</v>
      </c>
      <c r="G45" s="86">
        <f>IFERROR(D45-F45,"")</f>
        <v>1.4992843999999934</v>
      </c>
      <c r="H45" s="332">
        <v>435.1</v>
      </c>
      <c r="I45" s="130">
        <v>351.90298799999994</v>
      </c>
      <c r="J45" s="336">
        <f>IFERROR(I45/H45*100,"")</f>
        <v>80.878645828545146</v>
      </c>
      <c r="K45" s="241">
        <v>350.69098799999995</v>
      </c>
      <c r="L45" s="250">
        <f>IFERROR(I45-K45,"")</f>
        <v>1.2119999999999891</v>
      </c>
      <c r="M45" s="94">
        <f>IFERROR(IF(D45&gt;0,I45/D45*10,""),"")</f>
        <v>151.52569970305348</v>
      </c>
      <c r="N45" s="76">
        <f>IFERROR(IF(F45&gt;0,K45/F45*10,""),"")</f>
        <v>161.42503812251266</v>
      </c>
      <c r="O45" s="140">
        <f t="shared" si="1"/>
        <v>-9.899338419459184</v>
      </c>
      <c r="P45" s="158"/>
      <c r="Q45" s="112" t="s">
        <v>160</v>
      </c>
    </row>
    <row r="46" spans="1:17" s="1" customFormat="1" ht="15.75" x14ac:dyDescent="0.2">
      <c r="A46" s="101">
        <f t="shared" si="0"/>
        <v>2.2567440000000003</v>
      </c>
      <c r="B46" s="205" t="s">
        <v>86</v>
      </c>
      <c r="C46" s="206">
        <v>1.9829000000000001</v>
      </c>
      <c r="D46" s="165">
        <v>2.2567440000000003</v>
      </c>
      <c r="E46" s="240">
        <f>IFERROR(D46/C46*100,0)</f>
        <v>113.81027787583842</v>
      </c>
      <c r="F46" s="230">
        <v>1.4965776000000002</v>
      </c>
      <c r="G46" s="84">
        <f>IFERROR(D46-F46,"")</f>
        <v>0.76016640000000013</v>
      </c>
      <c r="H46" s="327">
        <v>47</v>
      </c>
      <c r="I46" s="131">
        <v>61.717463999999993</v>
      </c>
      <c r="J46" s="335">
        <f>IFERROR(I46/H46*100,"")</f>
        <v>131.31375319148935</v>
      </c>
      <c r="K46" s="240">
        <v>47.268000000000001</v>
      </c>
      <c r="L46" s="248">
        <f>IFERROR(I46-K46,"")</f>
        <v>14.449463999999992</v>
      </c>
      <c r="M46" s="95">
        <f>IFERROR(IF(D46&gt;0,I46/D46*10,""),"")</f>
        <v>273.48012889366265</v>
      </c>
      <c r="N46" s="75">
        <f>IFERROR(IF(F46&gt;0,K46/F46*10,""),"")</f>
        <v>315.84062196307093</v>
      </c>
      <c r="O46" s="141">
        <f t="shared" si="1"/>
        <v>-42.360493069408278</v>
      </c>
      <c r="P46" s="117"/>
      <c r="Q46" s="3" t="s">
        <v>160</v>
      </c>
    </row>
    <row r="47" spans="1:17" s="1" customFormat="1" ht="15.75" x14ac:dyDescent="0.2">
      <c r="A47" s="101">
        <f t="shared" si="0"/>
        <v>0.28603199999999995</v>
      </c>
      <c r="B47" s="205" t="s">
        <v>87</v>
      </c>
      <c r="C47" s="206">
        <v>0.51249999999999996</v>
      </c>
      <c r="D47" s="165">
        <v>0.28603199999999995</v>
      </c>
      <c r="E47" s="240">
        <f>IFERROR(D47/C47*100,0)</f>
        <v>55.811121951219512</v>
      </c>
      <c r="F47" s="230">
        <v>0.11085760000000001</v>
      </c>
      <c r="G47" s="84">
        <f>IFERROR(D47-F47,"")</f>
        <v>0.17517439999999995</v>
      </c>
      <c r="H47" s="327">
        <v>5.8</v>
      </c>
      <c r="I47" s="131">
        <v>4.2589679999999994</v>
      </c>
      <c r="J47" s="335">
        <f>IFERROR(I47/H47*100,"")</f>
        <v>73.430482758620684</v>
      </c>
      <c r="K47" s="240">
        <v>5.4539999999999997</v>
      </c>
      <c r="L47" s="248">
        <f>IFERROR(I47-K47,"")</f>
        <v>-1.1950320000000003</v>
      </c>
      <c r="M47" s="95">
        <f>IFERROR(IF(D47&gt;0,I47/D47*10,""),"")</f>
        <v>148.89830508474577</v>
      </c>
      <c r="N47" s="75">
        <f>IFERROR(IF(F47&gt;0,K47/F47*10,""),"")</f>
        <v>491.98250728862968</v>
      </c>
      <c r="O47" s="141">
        <f t="shared" si="1"/>
        <v>-343.08420220388393</v>
      </c>
      <c r="P47" s="117"/>
      <c r="Q47" s="3" t="s">
        <v>160</v>
      </c>
    </row>
    <row r="48" spans="1:17" s="1" customFormat="1" ht="15.75" x14ac:dyDescent="0.2">
      <c r="A48" s="101">
        <f t="shared" si="0"/>
        <v>12.09576</v>
      </c>
      <c r="B48" s="205" t="s">
        <v>88</v>
      </c>
      <c r="C48" s="206">
        <v>10.502910999999999</v>
      </c>
      <c r="D48" s="165">
        <v>12.09576</v>
      </c>
      <c r="E48" s="240">
        <f>IFERROR(D48/C48*100,0)</f>
        <v>115.16578594258297</v>
      </c>
      <c r="F48" s="230">
        <v>10.118584</v>
      </c>
      <c r="G48" s="84">
        <f>IFERROR(D48-F48,"")</f>
        <v>1.977176</v>
      </c>
      <c r="H48" s="327">
        <v>173.8</v>
      </c>
      <c r="I48" s="131">
        <v>163.63090799999998</v>
      </c>
      <c r="J48" s="335">
        <f>IFERROR(I48/H48*100,"")</f>
        <v>94.148968929804354</v>
      </c>
      <c r="K48" s="240">
        <v>164.77988399999998</v>
      </c>
      <c r="L48" s="248">
        <f>IFERROR(I48-K48,"")</f>
        <v>-1.1489760000000047</v>
      </c>
      <c r="M48" s="95">
        <f>IFERROR(IF(D48&gt;0,I48/D48*10,""),"")</f>
        <v>135.27955911823645</v>
      </c>
      <c r="N48" s="75">
        <f>IFERROR(IF(F48&gt;0,K48/F48*10,""),"")</f>
        <v>162.84875828475603</v>
      </c>
      <c r="O48" s="141">
        <f t="shared" si="1"/>
        <v>-27.569199166519581</v>
      </c>
      <c r="P48" s="117"/>
      <c r="Q48" s="3" t="s">
        <v>160</v>
      </c>
    </row>
    <row r="49" spans="1:17" s="1" customFormat="1" ht="15.75" x14ac:dyDescent="0.2">
      <c r="A49" s="101">
        <f t="shared" si="0"/>
        <v>1.0907999999999999E-2</v>
      </c>
      <c r="B49" s="205" t="s">
        <v>89</v>
      </c>
      <c r="C49" s="206">
        <v>0.21940000000000001</v>
      </c>
      <c r="D49" s="165">
        <v>1.0907999999999999E-2</v>
      </c>
      <c r="E49" s="240">
        <f>IFERROR(D49/C49*100,0)</f>
        <v>4.9717411121239738</v>
      </c>
      <c r="F49" s="230">
        <v>5.995360000000001E-2</v>
      </c>
      <c r="G49" s="84">
        <f>IFERROR(D49-F49,"")</f>
        <v>-4.9045600000000009E-2</v>
      </c>
      <c r="H49" s="327">
        <v>5</v>
      </c>
      <c r="I49" s="131">
        <v>0.18786</v>
      </c>
      <c r="J49" s="335">
        <f>IFERROR(I49/H49*100,"")</f>
        <v>3.7572000000000001</v>
      </c>
      <c r="K49" s="240">
        <v>1.5137880000000001</v>
      </c>
      <c r="L49" s="251">
        <f>IFERROR(I49-K49,"")</f>
        <v>-1.3259280000000002</v>
      </c>
      <c r="M49" s="95">
        <f>IFERROR(IF(D49&gt;0,I49/D49*10,""),"")</f>
        <v>172.22222222222226</v>
      </c>
      <c r="N49" s="75">
        <f>IFERROR(IF(F49&gt;0,K49/F49*10,""),"")</f>
        <v>252.49326145552558</v>
      </c>
      <c r="O49" s="141">
        <f t="shared" si="1"/>
        <v>-80.271039233303327</v>
      </c>
      <c r="P49" s="117"/>
      <c r="Q49" s="3" t="s">
        <v>160</v>
      </c>
    </row>
    <row r="50" spans="1:17" s="1" customFormat="1" ht="15.75" x14ac:dyDescent="0.2">
      <c r="A50" s="101">
        <f t="shared" si="0"/>
        <v>0.51558479999999995</v>
      </c>
      <c r="B50" s="205" t="s">
        <v>101</v>
      </c>
      <c r="C50" s="206">
        <v>0.4254</v>
      </c>
      <c r="D50" s="165">
        <v>0.51558479999999995</v>
      </c>
      <c r="E50" s="240">
        <f>IFERROR(D50/C50*100,0)</f>
        <v>121.2</v>
      </c>
      <c r="F50" s="230">
        <v>0.80541440000000009</v>
      </c>
      <c r="G50" s="84">
        <f>IFERROR(D50-F50,"")</f>
        <v>-0.28982960000000013</v>
      </c>
      <c r="H50" s="327">
        <v>7.7</v>
      </c>
      <c r="I50" s="131">
        <v>9.150599999999999</v>
      </c>
      <c r="J50" s="335">
        <f>IFERROR(I50/H50*100,"")</f>
        <v>118.83896103896103</v>
      </c>
      <c r="K50" s="240">
        <v>4.1026199999999999</v>
      </c>
      <c r="L50" s="251">
        <f>IFERROR(I50-K50,"")</f>
        <v>5.047979999999999</v>
      </c>
      <c r="M50" s="95">
        <f>IFERROR(IF(D50&gt;0,I50/D50*10,""),"")</f>
        <v>177.48001880582979</v>
      </c>
      <c r="N50" s="75">
        <f>IFERROR(IF(F50&gt;0,K50/F50*10,""),"")</f>
        <v>50.938001605136435</v>
      </c>
      <c r="O50" s="141">
        <f t="shared" si="1"/>
        <v>126.54201720069335</v>
      </c>
      <c r="P50" s="117"/>
      <c r="Q50" s="3" t="s">
        <v>160</v>
      </c>
    </row>
    <row r="51" spans="1:17" s="1" customFormat="1" ht="15.75" x14ac:dyDescent="0.2">
      <c r="A51" s="101">
        <f t="shared" si="0"/>
        <v>1.2656916</v>
      </c>
      <c r="B51" s="205" t="s">
        <v>90</v>
      </c>
      <c r="C51" s="206">
        <v>1.0443</v>
      </c>
      <c r="D51" s="165">
        <v>1.2656916</v>
      </c>
      <c r="E51" s="240">
        <f>IFERROR(D51/C51*100,0)</f>
        <v>121.2</v>
      </c>
      <c r="F51" s="230">
        <v>0.43777440000000006</v>
      </c>
      <c r="G51" s="84">
        <f>IFERROR(D51-F51,"")</f>
        <v>0.82791719999999991</v>
      </c>
      <c r="H51" s="327">
        <v>18.5</v>
      </c>
      <c r="I51" s="131">
        <v>19.2102</v>
      </c>
      <c r="J51" s="335">
        <f>IFERROR(I51/H51*100,"")</f>
        <v>103.83891891891892</v>
      </c>
      <c r="K51" s="240">
        <v>7.6961999999999993</v>
      </c>
      <c r="L51" s="251">
        <f>IFERROR(I51-K51,"")</f>
        <v>11.514000000000001</v>
      </c>
      <c r="M51" s="95">
        <f>IFERROR(IF(D51&gt;0,I51/D51*10,""),"")</f>
        <v>151.77630948961027</v>
      </c>
      <c r="N51" s="75">
        <f>IFERROR(IF(F51&gt;0,K51/F51*10,""),"")</f>
        <v>175.80287929125134</v>
      </c>
      <c r="O51" s="141">
        <f t="shared" si="1"/>
        <v>-24.026569801641074</v>
      </c>
      <c r="P51" s="117"/>
      <c r="Q51" s="3" t="s">
        <v>160</v>
      </c>
    </row>
    <row r="52" spans="1:17" s="1" customFormat="1" ht="15.75" x14ac:dyDescent="0.2">
      <c r="A52" s="101">
        <f t="shared" si="0"/>
        <v>6.7932600000000001</v>
      </c>
      <c r="B52" s="205" t="s">
        <v>102</v>
      </c>
      <c r="C52" s="206">
        <v>8.04209</v>
      </c>
      <c r="D52" s="165">
        <v>6.7932600000000001</v>
      </c>
      <c r="E52" s="240">
        <f>IFERROR(D52/C52*100,0)</f>
        <v>84.471325240080631</v>
      </c>
      <c r="F52" s="230">
        <v>8.6955344000000014</v>
      </c>
      <c r="G52" s="264">
        <f>IFERROR(D52-F52,"")</f>
        <v>-1.9022744000000014</v>
      </c>
      <c r="H52" s="327">
        <v>177.3</v>
      </c>
      <c r="I52" s="131">
        <v>93.746988000000002</v>
      </c>
      <c r="J52" s="335">
        <f>IFERROR(I52/H52*100,"")</f>
        <v>52.874781725888319</v>
      </c>
      <c r="K52" s="240">
        <v>119.876496</v>
      </c>
      <c r="L52" s="252">
        <f>IFERROR(I52-K52,"")</f>
        <v>-26.129508000000001</v>
      </c>
      <c r="M52" s="95">
        <f>IFERROR(IF(D52&gt;0,I52/D52*10,""),"")</f>
        <v>138</v>
      </c>
      <c r="N52" s="77">
        <f>IFERROR(IF(F52&gt;0,K52/F52*10,""),"")</f>
        <v>137.85983757364008</v>
      </c>
      <c r="O52" s="142">
        <f t="shared" si="1"/>
        <v>0.14016242635992171</v>
      </c>
      <c r="P52" s="117"/>
      <c r="Q52" s="3" t="s">
        <v>160</v>
      </c>
    </row>
    <row r="53" spans="1:17" s="13" customFormat="1" ht="15.75" x14ac:dyDescent="0.25">
      <c r="A53" s="101">
        <f t="shared" si="0"/>
        <v>22.441392</v>
      </c>
      <c r="B53" s="208" t="s">
        <v>31</v>
      </c>
      <c r="C53" s="209">
        <v>28.436250999999999</v>
      </c>
      <c r="D53" s="227">
        <v>22.441392</v>
      </c>
      <c r="E53" s="241">
        <f>IFERROR(D53/C53*100,0)</f>
        <v>78.91825121391706</v>
      </c>
      <c r="F53" s="132">
        <v>25.182774400000003</v>
      </c>
      <c r="G53" s="153">
        <f>IFERROR(D53-F53,"")</f>
        <v>-2.7413824000000027</v>
      </c>
      <c r="H53" s="328">
        <v>602.35299999999995</v>
      </c>
      <c r="I53" s="132">
        <v>501.09170399999994</v>
      </c>
      <c r="J53" s="337">
        <f>IFERROR(I53/H53*100,"")</f>
        <v>83.189044297944889</v>
      </c>
      <c r="K53" s="241">
        <v>570.37568399999986</v>
      </c>
      <c r="L53" s="253">
        <f>IFERROR(I53-K53,"")</f>
        <v>-69.283979999999929</v>
      </c>
      <c r="M53" s="94">
        <f>IFERROR(IF(D53&gt;0,I53/D53*10,""),"")</f>
        <v>223.2890473104342</v>
      </c>
      <c r="N53" s="78">
        <f>IFERROR(IF(F53&gt;0,K53/F53*10,""),"")</f>
        <v>226.49437863367422</v>
      </c>
      <c r="O53" s="143">
        <f t="shared" si="1"/>
        <v>-3.2053313232400171</v>
      </c>
      <c r="P53" s="158"/>
      <c r="Q53" s="112" t="s">
        <v>160</v>
      </c>
    </row>
    <row r="54" spans="1:17" s="17" customFormat="1" ht="15.75" x14ac:dyDescent="0.2">
      <c r="A54" s="101">
        <f t="shared" si="0"/>
        <v>1.122312</v>
      </c>
      <c r="B54" s="210" t="s">
        <v>91</v>
      </c>
      <c r="C54" s="206">
        <v>1.3974799999999998</v>
      </c>
      <c r="D54" s="165">
        <v>1.122312</v>
      </c>
      <c r="E54" s="240">
        <f>IFERROR(D54/C54*100,0)</f>
        <v>80.309700317714743</v>
      </c>
      <c r="F54" s="230">
        <v>0.97396320000000014</v>
      </c>
      <c r="G54" s="265">
        <f>IFERROR(D54-F54,"")</f>
        <v>0.14834879999999984</v>
      </c>
      <c r="H54" s="329">
        <v>32.700000000000003</v>
      </c>
      <c r="I54" s="131">
        <v>20.675508000000001</v>
      </c>
      <c r="J54" s="338">
        <f>IFERROR(I54/H54*100,"")</f>
        <v>63.227853211009169</v>
      </c>
      <c r="K54" s="240">
        <v>19.602888</v>
      </c>
      <c r="L54" s="254">
        <f>IFERROR(I54-K54,"")</f>
        <v>1.0726200000000006</v>
      </c>
      <c r="M54" s="97">
        <f>IFERROR(IF(D54&gt;0,I54/D54*10,""),"")</f>
        <v>184.22246220302378</v>
      </c>
      <c r="N54" s="79">
        <f>IFERROR(IF(F54&gt;0,K54/F54*10,""),"")</f>
        <v>201.26928820308609</v>
      </c>
      <c r="O54" s="144">
        <f t="shared" si="1"/>
        <v>-17.04682600006231</v>
      </c>
      <c r="P54" s="117"/>
      <c r="Q54" s="3" t="s">
        <v>160</v>
      </c>
    </row>
    <row r="55" spans="1:17" s="1" customFormat="1" ht="15.75" x14ac:dyDescent="0.2">
      <c r="A55" s="101">
        <f t="shared" si="0"/>
        <v>1.4131919999999998</v>
      </c>
      <c r="B55" s="210" t="s">
        <v>92</v>
      </c>
      <c r="C55" s="206">
        <v>1.6974499999999999</v>
      </c>
      <c r="D55" s="165">
        <v>1.4131919999999998</v>
      </c>
      <c r="E55" s="240">
        <f>IFERROR(D55/C55*100,0)</f>
        <v>83.253821909334576</v>
      </c>
      <c r="F55" s="230">
        <v>1.2397952000000003</v>
      </c>
      <c r="G55" s="83">
        <f>IFERROR(D55-F55,"")</f>
        <v>0.17339679999999946</v>
      </c>
      <c r="H55" s="329">
        <v>53</v>
      </c>
      <c r="I55" s="131">
        <v>41.535240000000002</v>
      </c>
      <c r="J55" s="338">
        <f>IFERROR(I55/H55*100,"")</f>
        <v>78.368377358490577</v>
      </c>
      <c r="K55" s="240">
        <v>26.518560000000001</v>
      </c>
      <c r="L55" s="255">
        <f>IFERROR(I55-K55,"")</f>
        <v>15.016680000000001</v>
      </c>
      <c r="M55" s="97">
        <f>IFERROR(IF(D55&gt;0,I55/D55*10,""),"")</f>
        <v>293.9108061749572</v>
      </c>
      <c r="N55" s="75">
        <f>IFERROR(IF(F55&gt;0,K55/F55*10,""),"")</f>
        <v>213.89468196037535</v>
      </c>
      <c r="O55" s="141">
        <f t="shared" si="1"/>
        <v>80.016124214581851</v>
      </c>
      <c r="P55" s="117"/>
      <c r="Q55" s="3" t="s">
        <v>160</v>
      </c>
    </row>
    <row r="56" spans="1:17" s="1" customFormat="1" ht="15.75" x14ac:dyDescent="0.2">
      <c r="A56" s="101">
        <f t="shared" si="0"/>
        <v>1.8822359999999998</v>
      </c>
      <c r="B56" s="210" t="s">
        <v>93</v>
      </c>
      <c r="C56" s="206">
        <v>1.96763</v>
      </c>
      <c r="D56" s="165">
        <v>1.8822359999999998</v>
      </c>
      <c r="E56" s="240">
        <f>IFERROR(D56/C56*100,0)</f>
        <v>95.660058039367144</v>
      </c>
      <c r="F56" s="230">
        <v>2.2182832000000006</v>
      </c>
      <c r="G56" s="83">
        <f>IFERROR(D56-F56,"")</f>
        <v>-0.33604720000000077</v>
      </c>
      <c r="H56" s="329">
        <v>7.8</v>
      </c>
      <c r="I56" s="131">
        <v>9.3784559999999999</v>
      </c>
      <c r="J56" s="338">
        <f>IFERROR(I56/H56*100,"")</f>
        <v>120.23661538461539</v>
      </c>
      <c r="K56" s="240">
        <v>11.150399999999999</v>
      </c>
      <c r="L56" s="255">
        <f>IFERROR(I56-K56,"")</f>
        <v>-1.7719439999999995</v>
      </c>
      <c r="M56" s="97">
        <f>IFERROR(IF(D56&gt;0,I56/D56*10,""),"")</f>
        <v>49.826142949130713</v>
      </c>
      <c r="N56" s="75">
        <f>IFERROR(IF(F56&gt;0,K56/F56*10,""),"")</f>
        <v>50.265899322503088</v>
      </c>
      <c r="O56" s="141">
        <f t="shared" si="1"/>
        <v>-0.43975637337237572</v>
      </c>
      <c r="P56" s="117"/>
      <c r="Q56" s="3" t="s">
        <v>160</v>
      </c>
    </row>
    <row r="57" spans="1:17" s="1" customFormat="1" ht="15.75" x14ac:dyDescent="0.2">
      <c r="A57" s="101">
        <f t="shared" si="0"/>
        <v>2.1197880000000002</v>
      </c>
      <c r="B57" s="210" t="s">
        <v>94</v>
      </c>
      <c r="C57" s="206">
        <v>2.5715699999999999</v>
      </c>
      <c r="D57" s="165">
        <v>2.1197880000000002</v>
      </c>
      <c r="E57" s="240">
        <f>IFERROR(D57/C57*100,0)</f>
        <v>82.431666258355804</v>
      </c>
      <c r="F57" s="230">
        <v>2.2997296</v>
      </c>
      <c r="G57" s="83">
        <f>IFERROR(D57-F57,"")</f>
        <v>-0.17994159999999981</v>
      </c>
      <c r="H57" s="329">
        <v>35</v>
      </c>
      <c r="I57" s="131">
        <v>37.774403999999997</v>
      </c>
      <c r="J57" s="338">
        <f>IFERROR(I57/H57*100,"")</f>
        <v>107.92686857142857</v>
      </c>
      <c r="K57" s="240">
        <v>35.653404000000002</v>
      </c>
      <c r="L57" s="255">
        <f>IFERROR(I57-K57,"")</f>
        <v>2.1209999999999951</v>
      </c>
      <c r="M57" s="97">
        <f>IFERROR(IF(D57&gt;0,I57/D57*10,""),"")</f>
        <v>178.19897084048023</v>
      </c>
      <c r="N57" s="75">
        <f>IFERROR(IF(F57&gt;0,K57/F57*10,""),"")</f>
        <v>155.03302649146229</v>
      </c>
      <c r="O57" s="141">
        <f t="shared" si="1"/>
        <v>23.165944349017934</v>
      </c>
      <c r="P57" s="117"/>
      <c r="Q57" s="3" t="s">
        <v>160</v>
      </c>
    </row>
    <row r="58" spans="1:17" s="1" customFormat="1" ht="15.75" x14ac:dyDescent="0.2">
      <c r="A58" s="101">
        <f t="shared" si="0"/>
        <v>0.18422399999999997</v>
      </c>
      <c r="B58" s="210" t="s">
        <v>57</v>
      </c>
      <c r="C58" s="206">
        <v>0.34105000000000002</v>
      </c>
      <c r="D58" s="165">
        <v>0.18422399999999997</v>
      </c>
      <c r="E58" s="240">
        <f>IFERROR(D58/C58*100,0)</f>
        <v>54.016713091922</v>
      </c>
      <c r="F58" s="230">
        <v>0.3325728</v>
      </c>
      <c r="G58" s="83">
        <f>IFERROR(D58-F58,"")</f>
        <v>-0.14834880000000003</v>
      </c>
      <c r="H58" s="329">
        <v>7.8</v>
      </c>
      <c r="I58" s="131">
        <v>5.6442839999999999</v>
      </c>
      <c r="J58" s="338">
        <f>IFERROR(I58/H58*100,"")</f>
        <v>72.362615384615381</v>
      </c>
      <c r="K58" s="240">
        <v>7.2550319999999999</v>
      </c>
      <c r="L58" s="243">
        <f>IFERROR(I58-K58,"")</f>
        <v>-1.6107480000000001</v>
      </c>
      <c r="M58" s="97">
        <f>IFERROR(IF(D58&gt;0,I58/D58*10,""),"")</f>
        <v>306.38157894736844</v>
      </c>
      <c r="N58" s="75">
        <f>IFERROR(IF(F58&gt;0,K58/F58*10,""),"")</f>
        <v>218.14868804664724</v>
      </c>
      <c r="O58" s="141">
        <f t="shared" si="1"/>
        <v>88.232890900721202</v>
      </c>
      <c r="P58" s="117"/>
      <c r="Q58" s="3" t="s">
        <v>160</v>
      </c>
    </row>
    <row r="59" spans="1:17" s="1" customFormat="1" ht="15.75" x14ac:dyDescent="0.2">
      <c r="A59" s="101">
        <f t="shared" si="0"/>
        <v>0.64357200000000003</v>
      </c>
      <c r="B59" s="210" t="s">
        <v>32</v>
      </c>
      <c r="C59" s="206">
        <v>0.96162499999999995</v>
      </c>
      <c r="D59" s="165">
        <v>0.64357200000000003</v>
      </c>
      <c r="E59" s="240">
        <f>IFERROR(D59/C59*100,0)</f>
        <v>66.925464708176278</v>
      </c>
      <c r="F59" s="230">
        <v>0.61311040000000006</v>
      </c>
      <c r="G59" s="83">
        <f>IFERROR(D59-F59,"")</f>
        <v>3.0461599999999978E-2</v>
      </c>
      <c r="H59" s="329">
        <v>29.6</v>
      </c>
      <c r="I59" s="131">
        <v>22.109304000000002</v>
      </c>
      <c r="J59" s="338">
        <f>IFERROR(I59/H59*100,"")</f>
        <v>74.693594594594586</v>
      </c>
      <c r="K59" s="240">
        <v>19.508351999999999</v>
      </c>
      <c r="L59" s="243">
        <f>IFERROR(I59-K59,"")</f>
        <v>2.600952000000003</v>
      </c>
      <c r="M59" s="97">
        <f>IFERROR(IF(D59&gt;0,I59/D59*10,""),"")</f>
        <v>343.54048964218458</v>
      </c>
      <c r="N59" s="75">
        <f>IFERROR(IF(F59&gt;0,K59/F59*10,""),"")</f>
        <v>318.18661043753286</v>
      </c>
      <c r="O59" s="141">
        <f t="shared" si="1"/>
        <v>25.353879204651719</v>
      </c>
      <c r="P59" s="117"/>
      <c r="Q59" s="3" t="s">
        <v>160</v>
      </c>
    </row>
    <row r="60" spans="1:17" s="1" customFormat="1" ht="15.75" x14ac:dyDescent="0.2">
      <c r="A60" s="101">
        <f t="shared" si="0"/>
        <v>0.64114800000000005</v>
      </c>
      <c r="B60" s="210" t="s">
        <v>60</v>
      </c>
      <c r="C60" s="206">
        <v>1.1023909999999999</v>
      </c>
      <c r="D60" s="165">
        <v>0.64114800000000005</v>
      </c>
      <c r="E60" s="240">
        <f>IFERROR(D60/C60*100,0)</f>
        <v>58.159763641031184</v>
      </c>
      <c r="F60" s="230">
        <v>0.74885440000000003</v>
      </c>
      <c r="G60" s="83">
        <f>IFERROR(D60-F60,"")</f>
        <v>-0.10770639999999998</v>
      </c>
      <c r="H60" s="329">
        <v>16.100000000000001</v>
      </c>
      <c r="I60" s="131">
        <v>13.540464</v>
      </c>
      <c r="J60" s="338">
        <f>IFERROR(I60/H60*100,"")</f>
        <v>84.102260869565214</v>
      </c>
      <c r="K60" s="240">
        <v>15.043343999999999</v>
      </c>
      <c r="L60" s="243">
        <f>IFERROR(I60-K60,"")</f>
        <v>-1.5028799999999993</v>
      </c>
      <c r="M60" s="97">
        <f>IFERROR(IF(D60&gt;0,I60/D60*10,""),"")</f>
        <v>211.19092627599244</v>
      </c>
      <c r="N60" s="75">
        <f>IFERROR(IF(F60&gt;0,K60/F60*10,""),"")</f>
        <v>200.88476478204572</v>
      </c>
      <c r="O60" s="141">
        <f t="shared" si="1"/>
        <v>10.306161493946718</v>
      </c>
      <c r="P60" s="117"/>
      <c r="Q60" s="3" t="s">
        <v>160</v>
      </c>
    </row>
    <row r="61" spans="1:17" s="1" customFormat="1" ht="15.75" x14ac:dyDescent="0.2">
      <c r="A61" s="101">
        <f t="shared" si="0"/>
        <v>7.8780000000000003E-2</v>
      </c>
      <c r="B61" s="210" t="s">
        <v>33</v>
      </c>
      <c r="C61" s="206">
        <v>7.8299999999999995E-2</v>
      </c>
      <c r="D61" s="165">
        <v>7.8780000000000003E-2</v>
      </c>
      <c r="E61" s="240">
        <f>IFERROR(D61/C61*100,0)</f>
        <v>100.61302681992339</v>
      </c>
      <c r="F61" s="230">
        <v>0.21832160000000003</v>
      </c>
      <c r="G61" s="83">
        <f>IFERROR(D61-F61,"")</f>
        <v>-0.13954160000000004</v>
      </c>
      <c r="H61" s="314">
        <v>1.2</v>
      </c>
      <c r="I61" s="131">
        <v>1.6604400000000001</v>
      </c>
      <c r="J61" s="338">
        <f>IFERROR(I61/H61*100,"")</f>
        <v>138.37</v>
      </c>
      <c r="K61" s="240">
        <v>3.5705519999999997</v>
      </c>
      <c r="L61" s="243">
        <f>IFERROR(I61-K61,"")</f>
        <v>-1.9101119999999996</v>
      </c>
      <c r="M61" s="97">
        <f>IFERROR(IF(D61&gt;0,I61/D61*10,""),"")</f>
        <v>210.76923076923077</v>
      </c>
      <c r="N61" s="75">
        <f>IFERROR(IF(F61&gt;0,K61/F61*10,""),"")</f>
        <v>163.54552183567722</v>
      </c>
      <c r="O61" s="141">
        <f t="shared" si="1"/>
        <v>47.223708933553553</v>
      </c>
      <c r="P61" s="117"/>
      <c r="Q61" s="3" t="s">
        <v>160</v>
      </c>
    </row>
    <row r="62" spans="1:17" s="1" customFormat="1" ht="15.75" x14ac:dyDescent="0.2">
      <c r="A62" s="101">
        <f t="shared" si="0"/>
        <v>0.6193320000000001</v>
      </c>
      <c r="B62" s="210" t="s">
        <v>95</v>
      </c>
      <c r="C62" s="206">
        <v>0.92663000000000006</v>
      </c>
      <c r="D62" s="165">
        <v>0.6193320000000001</v>
      </c>
      <c r="E62" s="240">
        <f>IFERROR(D62/C62*100,0)</f>
        <v>66.837033120015548</v>
      </c>
      <c r="F62" s="230">
        <v>0.63347200000000015</v>
      </c>
      <c r="G62" s="83">
        <f>IFERROR(D62-F62,"")</f>
        <v>-1.4140000000000041E-2</v>
      </c>
      <c r="H62" s="308">
        <v>33.5</v>
      </c>
      <c r="I62" s="131">
        <v>20.685204000000002</v>
      </c>
      <c r="J62" s="338">
        <f>IFERROR(I62/H62*100,"")</f>
        <v>61.746877611940306</v>
      </c>
      <c r="K62" s="240">
        <v>27.114864000000001</v>
      </c>
      <c r="L62" s="243">
        <f>IFERROR(I62-K62,"")</f>
        <v>-6.4296599999999984</v>
      </c>
      <c r="M62" s="97">
        <f>IFERROR(IF(D62&gt;0,I62/D62*10,""),"")</f>
        <v>333.99217221135024</v>
      </c>
      <c r="N62" s="75">
        <f>IFERROR(IF(F62&gt;0,K62/F62*10,""),"")</f>
        <v>428.03571428571416</v>
      </c>
      <c r="O62" s="141">
        <f t="shared" si="1"/>
        <v>-94.043542074363927</v>
      </c>
      <c r="P62" s="117"/>
      <c r="Q62" s="3" t="s">
        <v>160</v>
      </c>
    </row>
    <row r="63" spans="1:17" s="1" customFormat="1" ht="15.75" x14ac:dyDescent="0.2">
      <c r="A63" s="101">
        <f t="shared" si="0"/>
        <v>3.0566639999999996</v>
      </c>
      <c r="B63" s="210" t="s">
        <v>34</v>
      </c>
      <c r="C63" s="206">
        <v>3.0594299999999999</v>
      </c>
      <c r="D63" s="165">
        <v>3.0566639999999996</v>
      </c>
      <c r="E63" s="240">
        <f>IFERROR(D63/C63*100,0)</f>
        <v>99.909591002245506</v>
      </c>
      <c r="F63" s="230">
        <v>2.5112640000000006</v>
      </c>
      <c r="G63" s="83">
        <f>IFERROR(D63-F63,"")</f>
        <v>0.545399999999999</v>
      </c>
      <c r="H63" s="308">
        <v>47.7</v>
      </c>
      <c r="I63" s="131">
        <v>51.838451999999997</v>
      </c>
      <c r="J63" s="338">
        <f>IFERROR(I63/H63*100,"")</f>
        <v>108.67599999999999</v>
      </c>
      <c r="K63" s="240">
        <v>54.560604000000005</v>
      </c>
      <c r="L63" s="243">
        <f>IFERROR(I63-K63,"")</f>
        <v>-2.7221520000000083</v>
      </c>
      <c r="M63" s="97">
        <f>IFERROR(IF(D63&gt;0,I63/D63*10,""),"")</f>
        <v>169.59159397303728</v>
      </c>
      <c r="N63" s="75">
        <f>IFERROR(IF(F63&gt;0,K63/F63*10,""),"")</f>
        <v>217.26351351351349</v>
      </c>
      <c r="O63" s="141">
        <f t="shared" si="1"/>
        <v>-47.67191954047621</v>
      </c>
      <c r="P63" s="117"/>
      <c r="Q63" s="3" t="s">
        <v>160</v>
      </c>
    </row>
    <row r="64" spans="1:17" s="1" customFormat="1" ht="15.75" x14ac:dyDescent="0.2">
      <c r="A64" s="101">
        <f t="shared" si="0"/>
        <v>0.47631599999999996</v>
      </c>
      <c r="B64" s="210" t="s">
        <v>35</v>
      </c>
      <c r="C64" s="206">
        <v>0.60256500000000002</v>
      </c>
      <c r="D64" s="165">
        <v>0.47631599999999996</v>
      </c>
      <c r="E64" s="240">
        <f>IFERROR(D64/C64*100,0)</f>
        <v>79.048069502875194</v>
      </c>
      <c r="F64" s="230">
        <v>0.57917440000000009</v>
      </c>
      <c r="G64" s="84">
        <f>IFERROR(D64-F64,"")</f>
        <v>-0.10285840000000013</v>
      </c>
      <c r="H64" s="309">
        <v>20.2</v>
      </c>
      <c r="I64" s="131">
        <v>10.859520000000002</v>
      </c>
      <c r="J64" s="335">
        <f>IFERROR(I64/H64*100,"")</f>
        <v>53.760000000000005</v>
      </c>
      <c r="K64" s="240">
        <v>15.941435999999999</v>
      </c>
      <c r="L64" s="248">
        <f>IFERROR(I64-K64,"")</f>
        <v>-5.0819159999999979</v>
      </c>
      <c r="M64" s="97">
        <f>IFERROR(IF(D64&gt;0,I64/D64*10,""),"")</f>
        <v>227.9898218829517</v>
      </c>
      <c r="N64" s="75">
        <f>IFERROR(IF(F64&gt;0,K64/F64*10,""),"")</f>
        <v>275.24414062499994</v>
      </c>
      <c r="O64" s="141">
        <f t="shared" si="1"/>
        <v>-47.254318742048241</v>
      </c>
      <c r="P64" s="117"/>
      <c r="Q64" s="3" t="s">
        <v>160</v>
      </c>
    </row>
    <row r="65" spans="1:17" s="1" customFormat="1" ht="15.75" x14ac:dyDescent="0.2">
      <c r="A65" s="101">
        <f t="shared" si="0"/>
        <v>2.7233640000000001</v>
      </c>
      <c r="B65" s="205" t="s">
        <v>36</v>
      </c>
      <c r="C65" s="206">
        <v>4.0265699999999995</v>
      </c>
      <c r="D65" s="165">
        <v>2.7233640000000001</v>
      </c>
      <c r="E65" s="240">
        <f>IFERROR(D65/C65*100,0)</f>
        <v>67.634835604497141</v>
      </c>
      <c r="F65" s="230">
        <v>3.1424736000000002</v>
      </c>
      <c r="G65" s="83">
        <f>IFERROR(D65-F65,"")</f>
        <v>-0.41910960000000008</v>
      </c>
      <c r="H65" s="308">
        <v>110</v>
      </c>
      <c r="I65" s="131">
        <v>106.97960399999999</v>
      </c>
      <c r="J65" s="338">
        <f>IFERROR(I65/H65*100,"")</f>
        <v>97.25418545454545</v>
      </c>
      <c r="K65" s="240">
        <v>127.100016</v>
      </c>
      <c r="L65" s="243">
        <f>IFERROR(I65-K65,"")</f>
        <v>-20.120412000000002</v>
      </c>
      <c r="M65" s="95">
        <f>IFERROR(IF(D65&gt;0,I65/D65*10,""),"")</f>
        <v>392.82153983088557</v>
      </c>
      <c r="N65" s="75">
        <f>IFERROR(IF(F65&gt;0,K65/F65*10,""),"")</f>
        <v>404.4585004628201</v>
      </c>
      <c r="O65" s="141">
        <f t="shared" si="1"/>
        <v>-11.636960631934528</v>
      </c>
      <c r="P65" s="117"/>
      <c r="Q65" s="3" t="s">
        <v>160</v>
      </c>
    </row>
    <row r="66" spans="1:17" s="1" customFormat="1" ht="15.75" x14ac:dyDescent="0.2">
      <c r="A66" s="101">
        <f t="shared" si="0"/>
        <v>6.1824119999999994</v>
      </c>
      <c r="B66" s="210" t="s">
        <v>37</v>
      </c>
      <c r="C66" s="206">
        <v>8.6425599999999996</v>
      </c>
      <c r="D66" s="165">
        <v>6.1824119999999994</v>
      </c>
      <c r="E66" s="240">
        <f>IFERROR(D66/C66*100,0)</f>
        <v>71.534499037322277</v>
      </c>
      <c r="F66" s="230">
        <v>8.6966656000000011</v>
      </c>
      <c r="G66" s="83">
        <f>IFERROR(D66-F66,"")</f>
        <v>-2.5142536000000018</v>
      </c>
      <c r="H66" s="308">
        <v>160.30000000000001</v>
      </c>
      <c r="I66" s="131">
        <v>117.72277199999999</v>
      </c>
      <c r="J66" s="338">
        <f>IFERROR(I66/H66*100,"")</f>
        <v>73.439034310667481</v>
      </c>
      <c r="K66" s="240">
        <v>178.37003999999999</v>
      </c>
      <c r="L66" s="243">
        <f>IFERROR(I66-K66,"")</f>
        <v>-60.647267999999997</v>
      </c>
      <c r="M66" s="95">
        <f>IFERROR(IF(D66&gt;0,I66/D66*10,""),"")</f>
        <v>190.41560478337578</v>
      </c>
      <c r="N66" s="75">
        <f>IFERROR(IF(F66&gt;0,K66/F66*10,""),"")</f>
        <v>205.10164263416078</v>
      </c>
      <c r="O66" s="141">
        <f t="shared" si="1"/>
        <v>-14.686037850784999</v>
      </c>
      <c r="P66" s="117"/>
      <c r="Q66" s="3" t="s">
        <v>160</v>
      </c>
    </row>
    <row r="67" spans="1:17" s="1" customFormat="1" ht="15.75" x14ac:dyDescent="0.2">
      <c r="A67" s="101">
        <f t="shared" si="0"/>
        <v>1.298052</v>
      </c>
      <c r="B67" s="210" t="s">
        <v>38</v>
      </c>
      <c r="C67" s="206">
        <v>1.0609999999999999</v>
      </c>
      <c r="D67" s="165">
        <v>1.298052</v>
      </c>
      <c r="E67" s="240">
        <f>IFERROR(D67/C67*100,0)</f>
        <v>122.34231856738927</v>
      </c>
      <c r="F67" s="230">
        <v>0.97509440000000003</v>
      </c>
      <c r="G67" s="83">
        <f>IFERROR(D67-F67,"")</f>
        <v>0.32295759999999996</v>
      </c>
      <c r="H67" s="308">
        <v>47.453000000000003</v>
      </c>
      <c r="I67" s="131">
        <v>40.688051999999992</v>
      </c>
      <c r="J67" s="338">
        <f>IFERROR(I67/H67*100,"")</f>
        <v>85.743898172928979</v>
      </c>
      <c r="K67" s="240">
        <v>28.986192000000003</v>
      </c>
      <c r="L67" s="243">
        <f>IFERROR(I67-K67,"")</f>
        <v>11.701859999999989</v>
      </c>
      <c r="M67" s="95">
        <f>IFERROR(IF(D67&gt;0,I67/D67*10,""),"")</f>
        <v>313.45471521942108</v>
      </c>
      <c r="N67" s="75">
        <f>IFERROR(IF(F67&gt;0,K67/F67*10,""),"")</f>
        <v>297.26549552535636</v>
      </c>
      <c r="O67" s="141">
        <f t="shared" si="1"/>
        <v>16.189219694064718</v>
      </c>
      <c r="P67" s="117"/>
      <c r="Q67" s="3" t="s">
        <v>160</v>
      </c>
    </row>
    <row r="68" spans="1:17" s="13" customFormat="1" ht="15.75" x14ac:dyDescent="0.25">
      <c r="A68" s="101">
        <f t="shared" si="0"/>
        <v>4.6310519999999995</v>
      </c>
      <c r="B68" s="211" t="s">
        <v>138</v>
      </c>
      <c r="C68" s="209">
        <v>4.1539869999999999</v>
      </c>
      <c r="D68" s="227">
        <v>4.6310519999999995</v>
      </c>
      <c r="E68" s="241">
        <f>IFERROR(D68/C68*100,0)</f>
        <v>111.48450873823148</v>
      </c>
      <c r="F68" s="229">
        <v>4.1401920000000008</v>
      </c>
      <c r="G68" s="104">
        <f>IFERROR(D68-F68,"")</f>
        <v>0.49085999999999874</v>
      </c>
      <c r="H68" s="315">
        <v>147.1</v>
      </c>
      <c r="I68" s="296">
        <v>173.004516</v>
      </c>
      <c r="J68" s="341">
        <f>IFERROR(I68/H68*100,"")</f>
        <v>117.61014004078858</v>
      </c>
      <c r="K68" s="241">
        <v>139.16183999999998</v>
      </c>
      <c r="L68" s="256">
        <f>IFERROR(I68-K68,"")</f>
        <v>33.842676000000012</v>
      </c>
      <c r="M68" s="102">
        <f>IFERROR(IF(D68&gt;0,I68/D68*10,""),"")</f>
        <v>373.57498037163049</v>
      </c>
      <c r="N68" s="103">
        <f>IFERROR(IF(F68&gt;0,K68/F68*10,""),"")</f>
        <v>336.12412177985937</v>
      </c>
      <c r="O68" s="127">
        <f t="shared" si="1"/>
        <v>37.450858591771123</v>
      </c>
      <c r="P68" s="158"/>
      <c r="Q68" s="112" t="s">
        <v>160</v>
      </c>
    </row>
    <row r="69" spans="1:17" s="1" customFormat="1" ht="15.75" x14ac:dyDescent="0.2">
      <c r="A69" s="101">
        <f t="shared" si="0"/>
        <v>0.71629199999999993</v>
      </c>
      <c r="B69" s="210" t="s">
        <v>96</v>
      </c>
      <c r="C69" s="206">
        <v>0.59074000000000004</v>
      </c>
      <c r="D69" s="165">
        <v>0.71629199999999993</v>
      </c>
      <c r="E69" s="240">
        <f>IFERROR(D69/C69*100,0)</f>
        <v>121.25334326438025</v>
      </c>
      <c r="F69" s="230">
        <v>0.48189120000000002</v>
      </c>
      <c r="G69" s="83">
        <f>IFERROR(D69-F69,"")</f>
        <v>0.23440079999999991</v>
      </c>
      <c r="H69" s="308">
        <v>20.100000000000001</v>
      </c>
      <c r="I69" s="131">
        <v>39.632399999999997</v>
      </c>
      <c r="J69" s="338">
        <f>IFERROR(I69/H69*100,"")</f>
        <v>197.17611940298505</v>
      </c>
      <c r="K69" s="240">
        <v>25.501691999999998</v>
      </c>
      <c r="L69" s="243">
        <f>IFERROR(I69-K69,"")</f>
        <v>14.130707999999998</v>
      </c>
      <c r="M69" s="97">
        <f>IFERROR(IF(D69&gt;0,I69/D69*10,""),"")</f>
        <v>553.29949238578683</v>
      </c>
      <c r="N69" s="75">
        <f>IFERROR(IF(F69&gt;0,K69/F69*10,""),"")</f>
        <v>529.20020120724337</v>
      </c>
      <c r="O69" s="141">
        <f t="shared" si="1"/>
        <v>24.099291178543467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1.3756199999999998</v>
      </c>
      <c r="B70" s="212" t="s">
        <v>39</v>
      </c>
      <c r="C70" s="206">
        <v>1.289002</v>
      </c>
      <c r="D70" s="165">
        <v>1.3756199999999998</v>
      </c>
      <c r="E70" s="240">
        <f>IFERROR(D70/C70*100,0)</f>
        <v>106.71977235101264</v>
      </c>
      <c r="F70" s="230">
        <v>1.2250896000000002</v>
      </c>
      <c r="G70" s="83">
        <f>IFERROR(D70-F70,"")</f>
        <v>0.15053039999999962</v>
      </c>
      <c r="H70" s="308">
        <v>44</v>
      </c>
      <c r="I70" s="131">
        <v>34.390500000000003</v>
      </c>
      <c r="J70" s="338">
        <f>IFERROR(I70/H70*100,"")</f>
        <v>78.160227272727283</v>
      </c>
      <c r="K70" s="240">
        <v>34.434132000000005</v>
      </c>
      <c r="L70" s="243">
        <f>IFERROR(I70-K70,"")</f>
        <v>-4.3632000000002336E-2</v>
      </c>
      <c r="M70" s="97">
        <f>IFERROR(IF(D70&gt;0,I70/D70*10,""),"")</f>
        <v>250.00000000000003</v>
      </c>
      <c r="N70" s="75">
        <f>IFERROR(IF(F70&gt;0,K70/F70*10,""),"")</f>
        <v>281.07439651760978</v>
      </c>
      <c r="O70" s="141">
        <f t="shared" ref="O70:O101" si="3">IFERROR(M70-N70,0)</f>
        <v>-31.074396517609756</v>
      </c>
      <c r="P70" s="117"/>
      <c r="Q70" s="3" t="s">
        <v>160</v>
      </c>
    </row>
    <row r="71" spans="1:17" s="1" customFormat="1" ht="15.75" x14ac:dyDescent="0.2">
      <c r="A71" s="101">
        <f t="shared" si="2"/>
        <v>1.2386640000000002</v>
      </c>
      <c r="B71" s="210" t="s">
        <v>40</v>
      </c>
      <c r="C71" s="206">
        <v>1.0685450000000001</v>
      </c>
      <c r="D71" s="165">
        <v>1.2386640000000002</v>
      </c>
      <c r="E71" s="240">
        <f>IFERROR(D71/C71*100,0)</f>
        <v>115.92062103140253</v>
      </c>
      <c r="F71" s="230">
        <v>1.2364016000000002</v>
      </c>
      <c r="G71" s="83">
        <f>IFERROR(D71-F71,"")</f>
        <v>2.2623999999999977E-3</v>
      </c>
      <c r="H71" s="308">
        <v>47.4</v>
      </c>
      <c r="I71" s="131">
        <v>62.670095999999994</v>
      </c>
      <c r="J71" s="338">
        <f>IFERROR(I71/H71*100,"")</f>
        <v>132.21539240506328</v>
      </c>
      <c r="K71" s="240">
        <v>49.894404000000002</v>
      </c>
      <c r="L71" s="243">
        <f>IFERROR(I71-K71,"")</f>
        <v>12.775691999999992</v>
      </c>
      <c r="M71" s="97">
        <f>IFERROR(IF(D71&gt;0,I71/D71*10,""),"")</f>
        <v>505.94911937377674</v>
      </c>
      <c r="N71" s="75">
        <f>IFERROR(IF(F71&gt;0,K71/F71*10,""),"")</f>
        <v>403.54528819762118</v>
      </c>
      <c r="O71" s="141">
        <f t="shared" si="3"/>
        <v>102.40383117615556</v>
      </c>
      <c r="P71" s="117"/>
      <c r="Q71" s="3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2.415E-3</v>
      </c>
      <c r="D72" s="165" t="e">
        <v>#VALUE!</v>
      </c>
      <c r="E72" s="240">
        <f>IFERROR(D72/C72*100,0)</f>
        <v>0</v>
      </c>
      <c r="F72" s="230" t="e">
        <v>#VALUE!</v>
      </c>
      <c r="G72" s="83" t="str">
        <f>IFERROR(D72-F72,"")</f>
        <v/>
      </c>
      <c r="H72" s="308"/>
      <c r="I72" s="131" t="e">
        <v>#VALUE!</v>
      </c>
      <c r="J72" s="338" t="str">
        <f>IFERROR(I72/H72*100,"")</f>
        <v/>
      </c>
      <c r="K72" s="240" t="e">
        <v>#VALUE!</v>
      </c>
      <c r="L72" s="24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>
        <v>0</v>
      </c>
      <c r="D73" s="165" t="e">
        <v>#VALUE!</v>
      </c>
      <c r="E73" s="240">
        <f>IFERROR(D73/C73*100,0)</f>
        <v>0</v>
      </c>
      <c r="F73" s="230" t="e">
        <v>#VALUE!</v>
      </c>
      <c r="G73" s="83" t="str">
        <f>IFERROR(D73-F73,"")</f>
        <v/>
      </c>
      <c r="H73" s="308"/>
      <c r="I73" s="131" t="e">
        <v>#VALUE!</v>
      </c>
      <c r="J73" s="338" t="str">
        <f>IFERROR(I73/H73*100,"")</f>
        <v/>
      </c>
      <c r="K73" s="240" t="e">
        <v>#VALUE!</v>
      </c>
      <c r="L73" s="24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1.3004759999999997</v>
      </c>
      <c r="B74" s="210" t="s">
        <v>41</v>
      </c>
      <c r="C74" s="206">
        <v>1.2057</v>
      </c>
      <c r="D74" s="165">
        <v>1.3004759999999997</v>
      </c>
      <c r="E74" s="240">
        <f>IFERROR(D74/C74*100,0)</f>
        <v>107.8606618561831</v>
      </c>
      <c r="F74" s="230">
        <v>1.1968096000000001</v>
      </c>
      <c r="G74" s="83">
        <f>IFERROR(D74-F74,"")</f>
        <v>0.1036663999999996</v>
      </c>
      <c r="H74" s="308">
        <v>35.6</v>
      </c>
      <c r="I74" s="131">
        <v>36.311520000000002</v>
      </c>
      <c r="J74" s="338">
        <f>IFERROR(I74/H74*100,"")</f>
        <v>101.99865168539326</v>
      </c>
      <c r="K74" s="240">
        <v>29.331612</v>
      </c>
      <c r="L74" s="243">
        <f>IFERROR(I74-K74,"")</f>
        <v>6.9799080000000018</v>
      </c>
      <c r="M74" s="97">
        <f>IFERROR(IF(D74&gt;0,I74/D74*10,""),"")</f>
        <v>279.21714818266548</v>
      </c>
      <c r="N74" s="75">
        <f>IFERROR(IF(F74&gt;0,K74/F74*10,""),"")</f>
        <v>245.08169052119899</v>
      </c>
      <c r="O74" s="141">
        <f t="shared" si="3"/>
        <v>34.135457661466489</v>
      </c>
      <c r="P74" s="117"/>
      <c r="Q74" s="3" t="s">
        <v>160</v>
      </c>
    </row>
    <row r="75" spans="1:17" s="13" customFormat="1" ht="15.75" x14ac:dyDescent="0.25">
      <c r="A75" s="101">
        <f t="shared" si="2"/>
        <v>8.1203999999999983</v>
      </c>
      <c r="B75" s="208" t="s">
        <v>42</v>
      </c>
      <c r="C75" s="209">
        <v>8.1250204000000004</v>
      </c>
      <c r="D75" s="227">
        <v>8.1203999999999983</v>
      </c>
      <c r="E75" s="241">
        <f>IFERROR(D75/C75*100,0)</f>
        <v>99.943133681239715</v>
      </c>
      <c r="F75" s="231">
        <v>7.2577792000000017</v>
      </c>
      <c r="G75" s="98">
        <f>IFERROR(D75-F75,"")</f>
        <v>0.86262079999999663</v>
      </c>
      <c r="H75" s="236">
        <v>213.56479999999999</v>
      </c>
      <c r="I75" s="132">
        <v>221.18151599999999</v>
      </c>
      <c r="J75" s="78">
        <f>IFERROR(I75/H75*100,"")</f>
        <v>103.56646600937982</v>
      </c>
      <c r="K75" s="241">
        <v>200.73386400000001</v>
      </c>
      <c r="L75" s="247">
        <f>IFERROR(I75-K75,"")</f>
        <v>20.447651999999977</v>
      </c>
      <c r="M75" s="71">
        <f>IFERROR(IF(D75&gt;0,I75/D75*10,""),"")</f>
        <v>272.37761194029855</v>
      </c>
      <c r="N75" s="73">
        <f>IFERROR(IF(F75&gt;0,K75/F75*10,""),"")</f>
        <v>276.57752939080865</v>
      </c>
      <c r="O75" s="98">
        <f t="shared" si="3"/>
        <v>-4.1999174505100996</v>
      </c>
      <c r="P75" s="158"/>
      <c r="Q75" s="112" t="s">
        <v>160</v>
      </c>
    </row>
    <row r="76" spans="1:17" s="1" customFormat="1" ht="15.75" x14ac:dyDescent="0.2">
      <c r="A76" s="101">
        <f t="shared" si="2"/>
        <v>6.5447999999999992E-2</v>
      </c>
      <c r="B76" s="210" t="s">
        <v>139</v>
      </c>
      <c r="C76" s="206">
        <v>5.9600199999999999E-2</v>
      </c>
      <c r="D76" s="165">
        <v>6.5447999999999992E-2</v>
      </c>
      <c r="E76" s="240">
        <f>IFERROR(D76/C76*100,0)</f>
        <v>109.81171204123474</v>
      </c>
      <c r="F76" s="230">
        <v>5.4297600000000008E-2</v>
      </c>
      <c r="G76" s="84">
        <f>IFERROR(D76-F76,"")</f>
        <v>1.1150399999999984E-2</v>
      </c>
      <c r="H76" s="309">
        <v>0.5</v>
      </c>
      <c r="I76" s="131">
        <v>0.58782000000000001</v>
      </c>
      <c r="J76" s="335">
        <f>IFERROR(I76/H76*100,"")</f>
        <v>117.56400000000001</v>
      </c>
      <c r="K76" s="240">
        <v>0.46904399999999996</v>
      </c>
      <c r="L76" s="248">
        <f>IFERROR(I76-K76,"")</f>
        <v>0.11877600000000005</v>
      </c>
      <c r="M76" s="97">
        <f>IFERROR(IF(D76&gt;0,I76/D76*10,""),"")</f>
        <v>89.814814814814824</v>
      </c>
      <c r="N76" s="75">
        <f>IFERROR(IF(F76&gt;0,K76/F76*10,""),"")</f>
        <v>86.383928571428555</v>
      </c>
      <c r="O76" s="141">
        <f t="shared" si="3"/>
        <v>3.4308862433862686</v>
      </c>
      <c r="P76" s="117"/>
      <c r="Q76" s="3" t="s">
        <v>160</v>
      </c>
    </row>
    <row r="77" spans="1:17" s="1" customFormat="1" ht="15.75" x14ac:dyDescent="0.2">
      <c r="A77" s="101">
        <f t="shared" si="2"/>
        <v>0.20119200000000001</v>
      </c>
      <c r="B77" s="210" t="s">
        <v>140</v>
      </c>
      <c r="C77" s="206">
        <v>0.16688999999999998</v>
      </c>
      <c r="D77" s="165">
        <v>0.20119200000000001</v>
      </c>
      <c r="E77" s="240">
        <f>IFERROR(D77/C77*100,0)</f>
        <v>120.5536580981485</v>
      </c>
      <c r="F77" s="230">
        <v>0.1662864</v>
      </c>
      <c r="G77" s="84">
        <f>IFERROR(D77-F77,"")</f>
        <v>3.4905600000000009E-2</v>
      </c>
      <c r="H77" s="309">
        <v>1.6</v>
      </c>
      <c r="I77" s="131">
        <v>2.616708</v>
      </c>
      <c r="J77" s="335">
        <f>IFERROR(I77/H77*100,"")</f>
        <v>163.54424999999998</v>
      </c>
      <c r="K77" s="240">
        <v>2.0846399999999998</v>
      </c>
      <c r="L77" s="248">
        <f>IFERROR(I77-K77,"")</f>
        <v>0.53206800000000021</v>
      </c>
      <c r="M77" s="97">
        <f>IFERROR(IF(D77&gt;0,I77/D77*10,""),"")</f>
        <v>130.06024096385542</v>
      </c>
      <c r="N77" s="75">
        <f>IFERROR(IF(F77&gt;0,K77/F77*10,""),"")</f>
        <v>125.36443148688045</v>
      </c>
      <c r="O77" s="141">
        <f t="shared" si="3"/>
        <v>4.6958094769749721</v>
      </c>
      <c r="P77" s="117"/>
      <c r="Q77" s="3" t="s">
        <v>160</v>
      </c>
    </row>
    <row r="78" spans="1:17" s="1" customFormat="1" ht="15.75" x14ac:dyDescent="0.2">
      <c r="A78" s="101">
        <f t="shared" si="2"/>
        <v>0.49691999999999992</v>
      </c>
      <c r="B78" s="210" t="s">
        <v>141</v>
      </c>
      <c r="C78" s="206">
        <v>0.52681619999999996</v>
      </c>
      <c r="D78" s="165">
        <v>0.49691999999999992</v>
      </c>
      <c r="E78" s="240">
        <f>IFERROR(D78/C78*100,0)</f>
        <v>94.325117564721808</v>
      </c>
      <c r="F78" s="230">
        <v>0.45248000000000005</v>
      </c>
      <c r="G78" s="83">
        <f>IFERROR(D78-F78,"")</f>
        <v>4.4439999999999868E-2</v>
      </c>
      <c r="H78" s="308">
        <v>7.3</v>
      </c>
      <c r="I78" s="131">
        <v>5.7763920000000004</v>
      </c>
      <c r="J78" s="338">
        <f>IFERROR(I78/H78*100,"")</f>
        <v>79.128657534246585</v>
      </c>
      <c r="K78" s="240">
        <v>8.1204000000000001</v>
      </c>
      <c r="L78" s="243">
        <f>IFERROR(I78-K78,"")</f>
        <v>-2.3440079999999996</v>
      </c>
      <c r="M78" s="97">
        <f>IFERROR(IF(D78&gt;0,I78/D78*10,""),"")</f>
        <v>116.24390243902441</v>
      </c>
      <c r="N78" s="75">
        <f>IFERROR(IF(F78&gt;0,K78/F78*10,""),"")</f>
        <v>179.46428571428569</v>
      </c>
      <c r="O78" s="141">
        <f t="shared" si="3"/>
        <v>-63.220383275261284</v>
      </c>
      <c r="P78" s="117"/>
      <c r="Q78" s="3" t="s">
        <v>160</v>
      </c>
    </row>
    <row r="79" spans="1:17" s="1" customFormat="1" ht="15.75" x14ac:dyDescent="0.2">
      <c r="A79" s="101">
        <f t="shared" si="2"/>
        <v>1.0301999999999998</v>
      </c>
      <c r="B79" s="210" t="s">
        <v>43</v>
      </c>
      <c r="C79" s="206">
        <v>1.41788</v>
      </c>
      <c r="D79" s="165">
        <v>1.0301999999999998</v>
      </c>
      <c r="E79" s="240">
        <f>IFERROR(D79/C79*100,0)</f>
        <v>72.65777075634044</v>
      </c>
      <c r="F79" s="230">
        <v>0.77487200000000012</v>
      </c>
      <c r="G79" s="83">
        <f>IFERROR(D79-F79,"")</f>
        <v>0.25532799999999967</v>
      </c>
      <c r="H79" s="308">
        <v>30</v>
      </c>
      <c r="I79" s="131">
        <v>24.967200000000002</v>
      </c>
      <c r="J79" s="338">
        <f>IFERROR(I79/H79*100,"")</f>
        <v>83.224000000000004</v>
      </c>
      <c r="K79" s="240">
        <v>16.409267999999997</v>
      </c>
      <c r="L79" s="243">
        <f>IFERROR(I79-K79,"")</f>
        <v>8.5579320000000045</v>
      </c>
      <c r="M79" s="97">
        <f>IFERROR(IF(D79&gt;0,I79/D79*10,""),"")</f>
        <v>242.35294117647067</v>
      </c>
      <c r="N79" s="75">
        <f>IFERROR(IF(F79&gt;0,K79/F79*10,""),"")</f>
        <v>211.76746611053173</v>
      </c>
      <c r="O79" s="141">
        <f t="shared" si="3"/>
        <v>30.585475065938937</v>
      </c>
      <c r="P79" s="117"/>
      <c r="Q79" s="3" t="s">
        <v>160</v>
      </c>
    </row>
    <row r="80" spans="1:17" s="1" customFormat="1" ht="15.75" x14ac:dyDescent="0.2">
      <c r="A80" s="101">
        <f t="shared" si="2"/>
        <v>0.97808400000000006</v>
      </c>
      <c r="B80" s="210" t="s">
        <v>44</v>
      </c>
      <c r="C80" s="206">
        <v>1.1144940000000001</v>
      </c>
      <c r="D80" s="165">
        <v>0.97808400000000006</v>
      </c>
      <c r="E80" s="240">
        <f>IFERROR(D80/C80*100,0)</f>
        <v>87.760364793350163</v>
      </c>
      <c r="F80" s="230">
        <v>1.0180800000000001</v>
      </c>
      <c r="G80" s="83">
        <f>IFERROR(D80-F80,"")</f>
        <v>-3.9996000000000032E-2</v>
      </c>
      <c r="H80" s="308">
        <v>28.660800000000002</v>
      </c>
      <c r="I80" s="131">
        <v>21.274235999999998</v>
      </c>
      <c r="J80" s="338">
        <f>IFERROR(I80/H80*100,"")</f>
        <v>74.227641936024099</v>
      </c>
      <c r="K80" s="240">
        <v>22.836503999999998</v>
      </c>
      <c r="L80" s="243">
        <f>IFERROR(I80-K80,"")</f>
        <v>-1.5622679999999995</v>
      </c>
      <c r="M80" s="97">
        <f>IFERROR(IF(D80&gt;0,I80/D80*10,""),"")</f>
        <v>217.50929368029739</v>
      </c>
      <c r="N80" s="75">
        <f>IFERROR(IF(F80&gt;0,K80/F80*10,""),"")</f>
        <v>224.30952380952377</v>
      </c>
      <c r="O80" s="141">
        <f t="shared" si="3"/>
        <v>-6.800230129226378</v>
      </c>
      <c r="P80" s="117"/>
      <c r="Q80" s="3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>
        <v>0</v>
      </c>
      <c r="D81" s="165" t="e">
        <v>#VALUE!</v>
      </c>
      <c r="E81" s="240">
        <f>IFERROR(D81/C81*100,0)</f>
        <v>0</v>
      </c>
      <c r="F81" s="230" t="e">
        <v>#VALUE!</v>
      </c>
      <c r="G81" s="83" t="str">
        <f>IFERROR(D81-F81,"")</f>
        <v/>
      </c>
      <c r="H81" s="308"/>
      <c r="I81" s="131" t="e">
        <v>#VALUE!</v>
      </c>
      <c r="J81" s="338" t="str">
        <f>IFERROR(I81/H81*100,"")</f>
        <v/>
      </c>
      <c r="K81" s="240" t="e">
        <v>#VALUE!</v>
      </c>
      <c r="L81" s="24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>
        <v>0</v>
      </c>
      <c r="D82" s="165" t="e">
        <v>#VALUE!</v>
      </c>
      <c r="E82" s="240">
        <f>IFERROR(D82/C82*100,0)</f>
        <v>0</v>
      </c>
      <c r="F82" s="230" t="e">
        <v>#VALUE!</v>
      </c>
      <c r="G82" s="83" t="str">
        <f>IFERROR(D82-F82,"")</f>
        <v/>
      </c>
      <c r="H82" s="308"/>
      <c r="I82" s="131" t="e">
        <v>#VALUE!</v>
      </c>
      <c r="J82" s="338" t="str">
        <f>IFERROR(I82/H82*100,"")</f>
        <v/>
      </c>
      <c r="K82" s="240" t="e">
        <v>#VALUE!</v>
      </c>
      <c r="L82" s="24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1.0168679999999999</v>
      </c>
      <c r="B83" s="210" t="s">
        <v>45</v>
      </c>
      <c r="C83" s="206">
        <v>0.89700000000000002</v>
      </c>
      <c r="D83" s="165">
        <v>1.0168679999999999</v>
      </c>
      <c r="E83" s="240">
        <f>IFERROR(D83/C83*100,0)</f>
        <v>113.36321070234112</v>
      </c>
      <c r="F83" s="230">
        <v>0.89591040000000022</v>
      </c>
      <c r="G83" s="83">
        <f>IFERROR(D83-F83,"")</f>
        <v>0.12095759999999967</v>
      </c>
      <c r="H83" s="308">
        <v>26.6</v>
      </c>
      <c r="I83" s="131">
        <v>33.688752000000001</v>
      </c>
      <c r="J83" s="338">
        <f>IFERROR(I83/H83*100,"")</f>
        <v>126.64944360902255</v>
      </c>
      <c r="K83" s="240">
        <v>26.426447999999997</v>
      </c>
      <c r="L83" s="243">
        <f>IFERROR(I83-K83,"")</f>
        <v>7.2623040000000039</v>
      </c>
      <c r="M83" s="97">
        <f>IFERROR(IF(D83&gt;0,I83/D83*10,""),"")</f>
        <v>331.29916567342082</v>
      </c>
      <c r="N83" s="75">
        <f>IFERROR(IF(F83&gt;0,K83/F83*10,""),"")</f>
        <v>294.96753246753235</v>
      </c>
      <c r="O83" s="141">
        <f t="shared" si="3"/>
        <v>36.331633205888465</v>
      </c>
      <c r="P83" s="117"/>
      <c r="Q83" s="3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>
        <v>0</v>
      </c>
      <c r="D84" s="165" t="e">
        <v>#VALUE!</v>
      </c>
      <c r="E84" s="240">
        <f>IFERROR(D84/C84*100,0)</f>
        <v>0</v>
      </c>
      <c r="F84" s="230" t="e">
        <v>#VALUE!</v>
      </c>
      <c r="G84" s="83" t="str">
        <f>IFERROR(D84-F84,"")</f>
        <v/>
      </c>
      <c r="H84" s="308"/>
      <c r="I84" s="131" t="e">
        <v>#VALUE!</v>
      </c>
      <c r="J84" s="338" t="str">
        <f>IFERROR(I84/H84*100,"")</f>
        <v/>
      </c>
      <c r="K84" s="240" t="e">
        <v>#VALUE!</v>
      </c>
      <c r="L84" s="24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1.2253319999999999</v>
      </c>
      <c r="B85" s="210" t="s">
        <v>46</v>
      </c>
      <c r="C85" s="206">
        <v>1.0446</v>
      </c>
      <c r="D85" s="165">
        <v>1.2253319999999999</v>
      </c>
      <c r="E85" s="240">
        <f>IFERROR(D85/C85*100,0)</f>
        <v>117.30155083285467</v>
      </c>
      <c r="F85" s="230">
        <v>0.93210880000000007</v>
      </c>
      <c r="G85" s="83">
        <f>IFERROR(D85-F85,"")</f>
        <v>0.2932231999999998</v>
      </c>
      <c r="H85" s="308">
        <v>29.704000000000001</v>
      </c>
      <c r="I85" s="131">
        <v>36.745415999999999</v>
      </c>
      <c r="J85" s="338">
        <f>IFERROR(I85/H85*100,"")</f>
        <v>123.70527875033666</v>
      </c>
      <c r="K85" s="240">
        <v>25.649556</v>
      </c>
      <c r="L85" s="243">
        <f>IFERROR(I85-K85,"")</f>
        <v>11.095859999999998</v>
      </c>
      <c r="M85" s="97">
        <f>IFERROR(IF(D85&gt;0,I85/D85*10,""),"")</f>
        <v>299.88130563798222</v>
      </c>
      <c r="N85" s="75">
        <f>IFERROR(IF(F85&gt;0,K85/F85*10,""),"")</f>
        <v>275.1777045769764</v>
      </c>
      <c r="O85" s="141">
        <f t="shared" si="3"/>
        <v>24.703601061005827</v>
      </c>
      <c r="P85" s="117"/>
      <c r="Q85" s="3" t="s">
        <v>160</v>
      </c>
    </row>
    <row r="86" spans="1:17" s="1" customFormat="1" ht="15.75" x14ac:dyDescent="0.2">
      <c r="A86" s="101">
        <f t="shared" si="2"/>
        <v>0.795072</v>
      </c>
      <c r="B86" s="210" t="s">
        <v>47</v>
      </c>
      <c r="C86" s="206">
        <v>0.69152999999999998</v>
      </c>
      <c r="D86" s="165">
        <v>0.795072</v>
      </c>
      <c r="E86" s="240">
        <f>IFERROR(D86/C86*100,0)</f>
        <v>114.97288620884127</v>
      </c>
      <c r="F86" s="230">
        <v>0.67985119999999999</v>
      </c>
      <c r="G86" s="83">
        <f>IFERROR(D86-F86,"")</f>
        <v>0.11522080000000001</v>
      </c>
      <c r="H86" s="308">
        <v>24</v>
      </c>
      <c r="I86" s="131">
        <v>29.643095999999996</v>
      </c>
      <c r="J86" s="338">
        <f>IFERROR(I86/H86*100,"")</f>
        <v>123.51289999999999</v>
      </c>
      <c r="K86" s="240">
        <v>25.330799999999996</v>
      </c>
      <c r="L86" s="243">
        <f>IFERROR(I86-K86,"")</f>
        <v>4.3122959999999999</v>
      </c>
      <c r="M86" s="97">
        <f>IFERROR(IF(D86&gt;0,I86/D86*10,""),"")</f>
        <v>372.83536585365852</v>
      </c>
      <c r="N86" s="75">
        <f>IFERROR(IF(F86&gt;0,K86/F86*10,""),"")</f>
        <v>372.59329688614207</v>
      </c>
      <c r="O86" s="141">
        <f t="shared" si="3"/>
        <v>0.24206896751644535</v>
      </c>
      <c r="P86" s="117"/>
      <c r="Q86" s="3" t="s">
        <v>160</v>
      </c>
    </row>
    <row r="87" spans="1:17" s="1" customFormat="1" ht="15.75" x14ac:dyDescent="0.2">
      <c r="A87" s="101">
        <f t="shared" si="2"/>
        <v>1.6967999999999999</v>
      </c>
      <c r="B87" s="210" t="s">
        <v>48</v>
      </c>
      <c r="C87" s="206">
        <v>1.6412</v>
      </c>
      <c r="D87" s="165">
        <v>1.6967999999999999</v>
      </c>
      <c r="E87" s="240">
        <f>IFERROR(D87/C87*100,0)</f>
        <v>103.38776504996343</v>
      </c>
      <c r="F87" s="230">
        <v>1.7646720000000002</v>
      </c>
      <c r="G87" s="83">
        <f>IFERROR(D87-F87,"")</f>
        <v>-6.7872000000000376E-2</v>
      </c>
      <c r="H87" s="308">
        <v>48.5</v>
      </c>
      <c r="I87" s="131">
        <v>49.692</v>
      </c>
      <c r="J87" s="338">
        <f>IFERROR(I87/H87*100,"")</f>
        <v>102.45773195876289</v>
      </c>
      <c r="K87" s="240">
        <v>55.630800000000001</v>
      </c>
      <c r="L87" s="243">
        <f>IFERROR(I87-K87,"")</f>
        <v>-5.9388000000000005</v>
      </c>
      <c r="M87" s="97">
        <f>IFERROR(IF(D87&gt;0,I87/D87*10,""),"")</f>
        <v>292.85714285714289</v>
      </c>
      <c r="N87" s="75">
        <f>IFERROR(IF(F87&gt;0,K87/F87*10,""),"")</f>
        <v>315.24725274725267</v>
      </c>
      <c r="O87" s="141">
        <f t="shared" si="3"/>
        <v>-22.390109890109784</v>
      </c>
      <c r="P87" s="117"/>
      <c r="Q87" s="3" t="s">
        <v>160</v>
      </c>
    </row>
    <row r="88" spans="1:17" s="1" customFormat="1" ht="15.75" x14ac:dyDescent="0.2">
      <c r="A88" s="101">
        <f t="shared" si="2"/>
        <v>0.61448400000000003</v>
      </c>
      <c r="B88" s="205" t="s">
        <v>49</v>
      </c>
      <c r="C88" s="206">
        <v>0.56501000000000001</v>
      </c>
      <c r="D88" s="165">
        <v>0.61448400000000003</v>
      </c>
      <c r="E88" s="240">
        <f>IFERROR(D88/C88*100,0)</f>
        <v>108.75630519813808</v>
      </c>
      <c r="F88" s="230">
        <v>0.51922080000000004</v>
      </c>
      <c r="G88" s="83">
        <f>IFERROR(D88-F88,"")</f>
        <v>9.5263199999999992E-2</v>
      </c>
      <c r="H88" s="308">
        <v>16.7</v>
      </c>
      <c r="I88" s="131">
        <v>16.189896000000001</v>
      </c>
      <c r="J88" s="338">
        <f>IFERROR(I88/H88*100,"")</f>
        <v>96.94548502994013</v>
      </c>
      <c r="K88" s="240">
        <v>17.776403999999999</v>
      </c>
      <c r="L88" s="243">
        <f>IFERROR(I88-K88,"")</f>
        <v>-1.5865079999999985</v>
      </c>
      <c r="M88" s="95">
        <f>IFERROR(IF(D88&gt;0,I88/D88*10,""),"")</f>
        <v>263.47140039447731</v>
      </c>
      <c r="N88" s="75">
        <f>IFERROR(IF(F88&gt;0,K88/F88*10,""),"")</f>
        <v>342.36694677871139</v>
      </c>
      <c r="O88" s="141">
        <f t="shared" si="3"/>
        <v>-78.895546384234081</v>
      </c>
      <c r="P88" s="117"/>
      <c r="Q88" s="3" t="s">
        <v>160</v>
      </c>
    </row>
    <row r="89" spans="1:17" s="13" customFormat="1" ht="15.75" x14ac:dyDescent="0.25">
      <c r="A89" s="101">
        <f t="shared" si="2"/>
        <v>4.5437880000000002</v>
      </c>
      <c r="B89" s="208" t="s">
        <v>50</v>
      </c>
      <c r="C89" s="209">
        <v>5.2589111000000006</v>
      </c>
      <c r="D89" s="227">
        <v>4.5437880000000002</v>
      </c>
      <c r="E89" s="241">
        <f>IFERROR(D89/C89*100,0)</f>
        <v>86.401688745033155</v>
      </c>
      <c r="F89" s="231">
        <v>4.5779664000000002</v>
      </c>
      <c r="G89" s="98">
        <f>IFERROR(D89-F89,"")</f>
        <v>-3.4178400000000053E-2</v>
      </c>
      <c r="H89" s="236">
        <v>124.86500000000001</v>
      </c>
      <c r="I89" s="132">
        <v>98.609532000000002</v>
      </c>
      <c r="J89" s="78">
        <f>IFERROR(I89/H89*100,"")</f>
        <v>78.972916349657623</v>
      </c>
      <c r="K89" s="78">
        <v>97.591452000000004</v>
      </c>
      <c r="L89" s="232">
        <f>IFERROR(I89-K89,"")</f>
        <v>1.0180799999999977</v>
      </c>
      <c r="M89" s="71">
        <f>IFERROR(IF(D89&gt;0,I89/D89*10,""),"")</f>
        <v>217.02053881034942</v>
      </c>
      <c r="N89" s="73">
        <f>IFERROR(IF(F89&gt;0,K89/F89*10,""),"")</f>
        <v>213.17642698295032</v>
      </c>
      <c r="O89" s="98">
        <f t="shared" si="3"/>
        <v>3.8441118273991037</v>
      </c>
      <c r="P89" s="158"/>
      <c r="Q89" s="112" t="s">
        <v>160</v>
      </c>
    </row>
    <row r="90" spans="1:17" s="1" customFormat="1" ht="15.75" x14ac:dyDescent="0.2">
      <c r="A90" s="101">
        <f t="shared" si="2"/>
        <v>0.59387999999999996</v>
      </c>
      <c r="B90" s="210" t="s">
        <v>97</v>
      </c>
      <c r="C90" s="206">
        <v>0.48761340000000003</v>
      </c>
      <c r="D90" s="165">
        <v>0.59387999999999996</v>
      </c>
      <c r="E90" s="240">
        <f>IFERROR(D90/C90*100,0)</f>
        <v>121.79320748773515</v>
      </c>
      <c r="F90" s="230">
        <v>0.46605440000000004</v>
      </c>
      <c r="G90" s="84">
        <f>IFERROR(D90-F90,"")</f>
        <v>0.12782559999999993</v>
      </c>
      <c r="H90" s="309">
        <v>12.28</v>
      </c>
      <c r="I90" s="131">
        <v>16.814076</v>
      </c>
      <c r="J90" s="335">
        <f>IFERROR(I90/H90*100,"")</f>
        <v>136.92244299674269</v>
      </c>
      <c r="K90" s="240">
        <v>12.688427999999998</v>
      </c>
      <c r="L90" s="248">
        <f>IFERROR(I90-K90,"")</f>
        <v>4.1256480000000018</v>
      </c>
      <c r="M90" s="97">
        <f>IFERROR(IF(D90&gt;0,I90/D90*10,""),"")</f>
        <v>283.12244897959187</v>
      </c>
      <c r="N90" s="75">
        <f>IFERROR(IF(F90&gt;0,K90/F90*10,""),"")</f>
        <v>272.25208044382794</v>
      </c>
      <c r="O90" s="141">
        <f t="shared" si="3"/>
        <v>10.87036853576393</v>
      </c>
      <c r="P90" s="117"/>
      <c r="Q90" s="3" t="s">
        <v>160</v>
      </c>
    </row>
    <row r="91" spans="1:17" s="1" customFormat="1" ht="15.75" x14ac:dyDescent="0.2">
      <c r="A91" s="101">
        <f t="shared" si="2"/>
        <v>0.76477200000000001</v>
      </c>
      <c r="B91" s="210" t="s">
        <v>98</v>
      </c>
      <c r="C91" s="206">
        <v>0.63097999999999999</v>
      </c>
      <c r="D91" s="165">
        <v>0.76477200000000001</v>
      </c>
      <c r="E91" s="240">
        <f>IFERROR(D91/C91*100,0)</f>
        <v>121.20384164315827</v>
      </c>
      <c r="F91" s="230">
        <v>0.60632320000000017</v>
      </c>
      <c r="G91" s="83">
        <f>IFERROR(D91-F91,"")</f>
        <v>0.15844879999999983</v>
      </c>
      <c r="H91" s="308">
        <v>15.445</v>
      </c>
      <c r="I91" s="131">
        <v>11.424312</v>
      </c>
      <c r="J91" s="338">
        <f>IFERROR(I91/H91*100,"")</f>
        <v>73.967704758821625</v>
      </c>
      <c r="K91" s="240">
        <v>11.112828</v>
      </c>
      <c r="L91" s="243">
        <f>IFERROR(I91-K91,"")</f>
        <v>0.31148400000000009</v>
      </c>
      <c r="M91" s="97">
        <f>IFERROR(IF(D91&gt;0,I91/D91*10,""),"")</f>
        <v>149.38193343898573</v>
      </c>
      <c r="N91" s="75">
        <f>IFERROR(IF(F91&gt;0,K91/F91*10,""),"")</f>
        <v>183.2822494669509</v>
      </c>
      <c r="O91" s="141">
        <f t="shared" si="3"/>
        <v>-33.900316027965175</v>
      </c>
      <c r="P91" s="117"/>
      <c r="Q91" s="3" t="s">
        <v>160</v>
      </c>
    </row>
    <row r="92" spans="1:17" s="1" customFormat="1" ht="15.75" x14ac:dyDescent="0.2">
      <c r="A92" s="101">
        <f t="shared" si="2"/>
        <v>0.11877599999999999</v>
      </c>
      <c r="B92" s="210" t="s">
        <v>61</v>
      </c>
      <c r="C92" s="206">
        <v>0.14951999999999999</v>
      </c>
      <c r="D92" s="165">
        <v>0.11877599999999999</v>
      </c>
      <c r="E92" s="240">
        <f>IFERROR(D92/C92*100,0)</f>
        <v>79.438202247191015</v>
      </c>
      <c r="F92" s="230">
        <v>0.1210384</v>
      </c>
      <c r="G92" s="83">
        <f>IFERROR(D92-F92,"")</f>
        <v>-2.2624000000000116E-3</v>
      </c>
      <c r="H92" s="308">
        <v>3.56</v>
      </c>
      <c r="I92" s="131">
        <v>2.3779439999999998</v>
      </c>
      <c r="J92" s="338">
        <f>IFERROR(I92/H92*100,"")</f>
        <v>66.796179775280891</v>
      </c>
      <c r="K92" s="240">
        <v>2.5245960000000003</v>
      </c>
      <c r="L92" s="243">
        <f>IFERROR(I92-K92,"")</f>
        <v>-0.14665200000000045</v>
      </c>
      <c r="M92" s="97">
        <f>IFERROR(IF(D92&gt;0,I92/D92*10,""),"")</f>
        <v>200.20408163265304</v>
      </c>
      <c r="N92" s="75">
        <f>IFERROR(IF(F92&gt;0,K92/F92*10,""),"")</f>
        <v>208.57810413885181</v>
      </c>
      <c r="O92" s="141">
        <f t="shared" si="3"/>
        <v>-8.3740225061987701</v>
      </c>
      <c r="P92" s="117"/>
      <c r="Q92" s="3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>
        <v>0</v>
      </c>
      <c r="D93" s="165" t="e">
        <v>#VALUE!</v>
      </c>
      <c r="E93" s="240">
        <f>IFERROR(D93/C93*100,0)</f>
        <v>0</v>
      </c>
      <c r="F93" s="230" t="e">
        <v>#VALUE!</v>
      </c>
      <c r="G93" s="84" t="str">
        <f>IFERROR(D93-F93,"")</f>
        <v/>
      </c>
      <c r="H93" s="309"/>
      <c r="I93" s="131" t="e">
        <v>#VALUE!</v>
      </c>
      <c r="J93" s="335" t="str">
        <f>IFERROR(I93/H93*100,"")</f>
        <v/>
      </c>
      <c r="K93" s="240" t="e">
        <v>#VALUE!</v>
      </c>
      <c r="L93" s="248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1.6677119999999999</v>
      </c>
      <c r="B94" s="210" t="s">
        <v>51</v>
      </c>
      <c r="C94" s="206">
        <v>2.0633656999999999</v>
      </c>
      <c r="D94" s="165">
        <v>1.6677119999999999</v>
      </c>
      <c r="E94" s="240">
        <f>IFERROR(D94/C94*100,0)</f>
        <v>80.824838757375872</v>
      </c>
      <c r="F94" s="230">
        <v>1.8630864000000003</v>
      </c>
      <c r="G94" s="83">
        <f>IFERROR(D94-F94,"")</f>
        <v>-0.19537440000000039</v>
      </c>
      <c r="H94" s="298">
        <v>39</v>
      </c>
      <c r="I94" s="131">
        <v>37.271423999999996</v>
      </c>
      <c r="J94" s="338">
        <f>IFERROR(I94/H94*100,"")</f>
        <v>95.567753846153835</v>
      </c>
      <c r="K94" s="240">
        <v>39.865104000000009</v>
      </c>
      <c r="L94" s="243">
        <f>IFERROR(I94-K94,"")</f>
        <v>-2.5936800000000133</v>
      </c>
      <c r="M94" s="97">
        <f>IFERROR(IF(D94&gt;0,I94/D94*10,""),"")</f>
        <v>223.48837209302326</v>
      </c>
      <c r="N94" s="75">
        <f>IFERROR(IF(F94&gt;0,K94/F94*10,""),"")</f>
        <v>213.97345823575336</v>
      </c>
      <c r="O94" s="141">
        <f t="shared" si="3"/>
        <v>9.514913857269903</v>
      </c>
      <c r="P94" s="117"/>
      <c r="Q94" s="3" t="s">
        <v>160</v>
      </c>
    </row>
    <row r="95" spans="1:17" s="1" customFormat="1" ht="15.75" x14ac:dyDescent="0.2">
      <c r="A95" s="101">
        <f t="shared" si="2"/>
        <v>0.59630399999999995</v>
      </c>
      <c r="B95" s="210" t="s">
        <v>52</v>
      </c>
      <c r="C95" s="206">
        <v>0.52215999999999996</v>
      </c>
      <c r="D95" s="165">
        <v>0.59630399999999995</v>
      </c>
      <c r="E95" s="240">
        <f>IFERROR(D95/C95*100,0)</f>
        <v>114.19947908686991</v>
      </c>
      <c r="F95" s="230">
        <v>0.61311040000000006</v>
      </c>
      <c r="G95" s="83">
        <f>IFERROR(D95-F95,"")</f>
        <v>-1.680640000000011E-2</v>
      </c>
      <c r="H95" s="308">
        <v>12</v>
      </c>
      <c r="I95" s="131">
        <v>6.9908159999999997</v>
      </c>
      <c r="J95" s="338">
        <f>IFERROR(I95/H95*100,"")</f>
        <v>58.256799999999998</v>
      </c>
      <c r="K95" s="240">
        <v>6.8974919999999997</v>
      </c>
      <c r="L95" s="243">
        <f>IFERROR(I95-K95,"")</f>
        <v>9.3323999999999963E-2</v>
      </c>
      <c r="M95" s="97">
        <f>IFERROR(IF(D95&gt;0,I95/D95*10,""),"")</f>
        <v>117.23577235772359</v>
      </c>
      <c r="N95" s="75">
        <f>IFERROR(IF(F95&gt;0,K95/F95*10,""),"")</f>
        <v>112.49999999999999</v>
      </c>
      <c r="O95" s="141">
        <f t="shared" si="3"/>
        <v>4.7357723577236044</v>
      </c>
      <c r="P95" s="117"/>
      <c r="Q95" s="3" t="s">
        <v>160</v>
      </c>
    </row>
    <row r="96" spans="1:17" s="1" customFormat="1" ht="15.75" x14ac:dyDescent="0.2">
      <c r="A96" s="101">
        <f t="shared" si="2"/>
        <v>0.35996400000000001</v>
      </c>
      <c r="B96" s="210" t="s">
        <v>53</v>
      </c>
      <c r="C96" s="206">
        <v>0.42320999999999998</v>
      </c>
      <c r="D96" s="165">
        <v>0.35996400000000001</v>
      </c>
      <c r="E96" s="240">
        <f>IFERROR(D96/C96*100,0)</f>
        <v>85.055646133125407</v>
      </c>
      <c r="F96" s="230">
        <v>0.26583200000000001</v>
      </c>
      <c r="G96" s="83">
        <f>IFERROR(D96-F96,"")</f>
        <v>9.4131999999999993E-2</v>
      </c>
      <c r="H96" s="308">
        <v>9.4</v>
      </c>
      <c r="I96" s="131">
        <v>7.7689199999999996</v>
      </c>
      <c r="J96" s="338">
        <f>IFERROR(I96/H96*100,"")</f>
        <v>82.648085106382979</v>
      </c>
      <c r="K96" s="240">
        <v>5.7291240000000005</v>
      </c>
      <c r="L96" s="243">
        <f>IFERROR(I96-K96,"")</f>
        <v>2.0397959999999991</v>
      </c>
      <c r="M96" s="97">
        <f>IFERROR(IF(D96&gt;0,I96/D96*10,""),"")</f>
        <v>215.82491582491582</v>
      </c>
      <c r="N96" s="75">
        <f>IFERROR(IF(F96&gt;0,K96/F96*10,""),"")</f>
        <v>215.516717325228</v>
      </c>
      <c r="O96" s="141">
        <f t="shared" si="3"/>
        <v>0.30819849968781909</v>
      </c>
      <c r="P96" s="117"/>
      <c r="Q96" s="3" t="s">
        <v>160</v>
      </c>
    </row>
    <row r="97" spans="1:17" s="1" customFormat="1" ht="15" hidden="1" customHeight="1" x14ac:dyDescent="0.2">
      <c r="A97" s="101" t="str">
        <f t="shared" si="2"/>
        <v>x</v>
      </c>
      <c r="B97" s="210" t="s">
        <v>82</v>
      </c>
      <c r="C97" s="206">
        <v>0.25474200000000002</v>
      </c>
      <c r="D97" s="165">
        <v>0</v>
      </c>
      <c r="E97" s="240">
        <f>IFERROR(D97/C97*100,0)</f>
        <v>0</v>
      </c>
      <c r="F97" s="230">
        <v>0.28280000000000005</v>
      </c>
      <c r="G97" s="83">
        <f>IFERROR(D97-F97,"")</f>
        <v>-0.28280000000000005</v>
      </c>
      <c r="H97" s="308">
        <v>7.9</v>
      </c>
      <c r="I97" s="131">
        <v>0</v>
      </c>
      <c r="J97" s="338">
        <f>IFERROR(I97/H97*100,"")</f>
        <v>0</v>
      </c>
      <c r="K97" s="240">
        <v>6.06</v>
      </c>
      <c r="L97" s="243">
        <f>IFERROR(I97-K97,"")</f>
        <v>-6.06</v>
      </c>
      <c r="M97" s="97" t="str">
        <f>IFERROR(IF(D97&gt;0,I97/D97*10,""),"")</f>
        <v/>
      </c>
      <c r="N97" s="75">
        <f>IFERROR(IF(F97&gt;0,K97/F97*10,""),"")</f>
        <v>214.28571428571422</v>
      </c>
      <c r="O97" s="141">
        <f t="shared" si="3"/>
        <v>0</v>
      </c>
      <c r="P97" s="117"/>
      <c r="Q97" s="3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154</v>
      </c>
      <c r="C98" s="206">
        <v>0</v>
      </c>
      <c r="D98" s="165" t="e">
        <v>#VALUE!</v>
      </c>
      <c r="E98" s="240">
        <f>IFERROR(D98/C98*100,0)</f>
        <v>0</v>
      </c>
      <c r="F98" s="230" t="e">
        <v>#VALUE!</v>
      </c>
      <c r="G98" s="83" t="str">
        <f>IFERROR(D98-F98,"")</f>
        <v/>
      </c>
      <c r="H98" s="308"/>
      <c r="I98" s="131" t="e">
        <v>#VALUE!</v>
      </c>
      <c r="J98" s="338" t="str">
        <f>IFERROR(I98/H98*100,"")</f>
        <v/>
      </c>
      <c r="K98" s="240" t="e">
        <v>#VALUE!</v>
      </c>
      <c r="L98" s="24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>
        <v>5.9799999999999999E-2</v>
      </c>
      <c r="D99" s="165">
        <v>0</v>
      </c>
      <c r="E99" s="240">
        <f>IFERROR(D99/C99*100,0)</f>
        <v>0</v>
      </c>
      <c r="F99" s="230">
        <v>0</v>
      </c>
      <c r="G99" s="83">
        <f>IFERROR(D99-F99,"")</f>
        <v>0</v>
      </c>
      <c r="H99" s="308">
        <v>2.38</v>
      </c>
      <c r="I99" s="131">
        <v>0</v>
      </c>
      <c r="J99" s="338">
        <f>IFERROR(I99/H99*100,"")</f>
        <v>0</v>
      </c>
      <c r="K99" s="240">
        <v>0</v>
      </c>
      <c r="L99" s="24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" customHeight="1" x14ac:dyDescent="0.2">
      <c r="A100" s="101">
        <f t="shared" si="2"/>
        <v>0.39874800000000005</v>
      </c>
      <c r="B100" s="210" t="s">
        <v>56</v>
      </c>
      <c r="C100" s="206">
        <v>0.62569000000000008</v>
      </c>
      <c r="D100" s="165">
        <v>0.39874800000000005</v>
      </c>
      <c r="E100" s="240">
        <f>IFERROR(D100/C100*100,0)</f>
        <v>63.729322827598331</v>
      </c>
      <c r="F100" s="230">
        <v>0.31221120000000002</v>
      </c>
      <c r="G100" s="83">
        <f>IFERROR(D100-F100,"")</f>
        <v>8.6536800000000025E-2</v>
      </c>
      <c r="H100" s="308">
        <v>22.4</v>
      </c>
      <c r="I100" s="131">
        <v>15.153636000000001</v>
      </c>
      <c r="J100" s="338">
        <f>IFERROR(I100/H100*100,"")</f>
        <v>67.650160714285718</v>
      </c>
      <c r="K100" s="240">
        <v>12.14424</v>
      </c>
      <c r="L100" s="243">
        <f>IFERROR(I100-K100,"")</f>
        <v>3.0093960000000006</v>
      </c>
      <c r="M100" s="92">
        <f>IFERROR(IF(D100&gt;0,I100/D100*10,""),"")</f>
        <v>380.03039513677805</v>
      </c>
      <c r="N100" s="75">
        <f>IFERROR(IF(F100&gt;0,K100/F100*10,""),"")</f>
        <v>388.97515527950304</v>
      </c>
      <c r="O100" s="141">
        <f t="shared" si="3"/>
        <v>-8.9447601427249879</v>
      </c>
      <c r="P100" s="117"/>
      <c r="Q100" s="3" t="s">
        <v>160</v>
      </c>
    </row>
    <row r="101" spans="1:17" s="1" customFormat="1" ht="15.75" x14ac:dyDescent="0.2">
      <c r="A101" s="101">
        <f t="shared" si="2"/>
        <v>4.3631999999999997E-2</v>
      </c>
      <c r="B101" s="213" t="s">
        <v>99</v>
      </c>
      <c r="C101" s="193">
        <v>4.1700000000000001E-2</v>
      </c>
      <c r="D101" s="155">
        <v>4.3631999999999997E-2</v>
      </c>
      <c r="E101" s="266">
        <f>IFERROR(D101/C101*100,0)</f>
        <v>104.63309352517985</v>
      </c>
      <c r="F101" s="238">
        <v>4.7510400000000008E-2</v>
      </c>
      <c r="G101" s="91">
        <f>IFERROR(D101-F101,"")</f>
        <v>-3.878400000000011E-3</v>
      </c>
      <c r="H101" s="316">
        <v>0.5</v>
      </c>
      <c r="I101" s="133">
        <v>0.80840400000000001</v>
      </c>
      <c r="J101" s="348">
        <f>IFERROR(I101/H101*100,"")</f>
        <v>161.6808</v>
      </c>
      <c r="K101" s="266">
        <v>0.56963999999999992</v>
      </c>
      <c r="L101" s="246">
        <f>IFERROR(I101-K101,"")</f>
        <v>0.23876400000000009</v>
      </c>
      <c r="M101" s="122">
        <f>IFERROR(IF(D101&gt;0,I101/D101*10,""),"")</f>
        <v>185.27777777777777</v>
      </c>
      <c r="N101" s="80">
        <f>IFERROR(IF(F101&gt;0,K101/F101*10,""),"")</f>
        <v>119.89795918367344</v>
      </c>
      <c r="O101" s="145">
        <f t="shared" si="3"/>
        <v>65.379818594104336</v>
      </c>
      <c r="P101" s="117"/>
      <c r="Q101" s="3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1:P101"/>
  <sheetViews>
    <sheetView showGridLines="0" showZeros="0" topLeftCell="B1" zoomScaleNormal="100" workbookViewId="0">
      <selection activeCell="L12" sqref="L12"/>
    </sheetView>
  </sheetViews>
  <sheetFormatPr defaultColWidth="9.140625" defaultRowHeight="15" x14ac:dyDescent="0.2"/>
  <cols>
    <col min="1" max="1" width="9.140625" style="38" hidden="1" customWidth="1"/>
    <col min="2" max="2" width="33.42578125" style="38" customWidth="1"/>
    <col min="3" max="3" width="18" style="38" hidden="1" customWidth="1"/>
    <col min="4" max="4" width="16.140625" style="38" customWidth="1"/>
    <col min="5" max="5" width="10.7109375" style="38" hidden="1" customWidth="1"/>
    <col min="6" max="6" width="11.5703125" style="38" customWidth="1"/>
    <col min="7" max="7" width="12.42578125" style="38" customWidth="1"/>
    <col min="8" max="12" width="9.140625" style="173"/>
    <col min="13" max="14" width="9.140625" style="38"/>
    <col min="15" max="15" width="12.7109375" style="38" hidden="1" customWidth="1"/>
    <col min="16" max="16" width="32.28515625" style="38" customWidth="1"/>
    <col min="17" max="16384" width="9.140625" style="38"/>
  </cols>
  <sheetData>
    <row r="1" spans="1:16" ht="26.25" customHeight="1" x14ac:dyDescent="0.2">
      <c r="B1" s="393" t="s">
        <v>80</v>
      </c>
      <c r="C1" s="393"/>
      <c r="D1" s="393"/>
      <c r="E1" s="393"/>
      <c r="F1" s="393"/>
      <c r="G1" s="393"/>
      <c r="M1" s="173"/>
      <c r="N1" s="111" t="s">
        <v>156</v>
      </c>
      <c r="O1" s="124"/>
      <c r="P1" s="177">
        <v>44092</v>
      </c>
    </row>
    <row r="2" spans="1:16" ht="19.899999999999999" customHeight="1" x14ac:dyDescent="0.2">
      <c r="B2" s="364" t="s">
        <v>171</v>
      </c>
      <c r="C2" s="364"/>
      <c r="D2" s="364"/>
      <c r="E2" s="364"/>
      <c r="F2" s="364"/>
      <c r="G2" s="364"/>
      <c r="H2" s="172"/>
      <c r="I2" s="172"/>
      <c r="J2" s="172"/>
      <c r="K2" s="172"/>
      <c r="L2" s="172"/>
      <c r="M2" s="172"/>
    </row>
    <row r="3" spans="1:16" ht="24.75" customHeight="1" x14ac:dyDescent="0.2">
      <c r="B3" s="394" t="s">
        <v>0</v>
      </c>
      <c r="C3" s="398" t="s">
        <v>164</v>
      </c>
      <c r="D3" s="396" t="s">
        <v>68</v>
      </c>
      <c r="E3" s="397"/>
      <c r="F3" s="396"/>
      <c r="G3" s="396"/>
      <c r="M3" s="173"/>
    </row>
    <row r="4" spans="1:16" ht="46.5" customHeight="1" x14ac:dyDescent="0.2">
      <c r="B4" s="395"/>
      <c r="C4" s="399"/>
      <c r="D4" s="190" t="s">
        <v>166</v>
      </c>
      <c r="E4" s="215" t="s">
        <v>165</v>
      </c>
      <c r="F4" s="224" t="s">
        <v>163</v>
      </c>
      <c r="G4" s="353" t="s">
        <v>167</v>
      </c>
    </row>
    <row r="5" spans="1:16" s="56" customFormat="1" ht="15.75" x14ac:dyDescent="0.2">
      <c r="A5" s="101">
        <f>IF(OR(D5="",D5=0),"x",D5)</f>
        <v>17305.079319000004</v>
      </c>
      <c r="B5" s="166" t="s">
        <v>1</v>
      </c>
      <c r="C5" s="134"/>
      <c r="D5" s="134">
        <v>17305.079319000004</v>
      </c>
      <c r="E5" s="201">
        <f t="shared" ref="E5:E36" si="0">IFERROR(D5/C5*100,0)</f>
        <v>0</v>
      </c>
      <c r="F5" s="290">
        <v>18055.477605000004</v>
      </c>
      <c r="G5" s="356">
        <f>IFERROR(D5-F5,"")</f>
        <v>-750.39828599999964</v>
      </c>
      <c r="H5" s="354"/>
      <c r="I5" s="354"/>
      <c r="J5" s="354"/>
      <c r="K5" s="354"/>
      <c r="L5" s="354"/>
    </row>
    <row r="6" spans="1:16" s="56" customFormat="1" ht="15.75" x14ac:dyDescent="0.25">
      <c r="A6" s="101">
        <f t="shared" ref="A6:A69" si="1">IF(OR(D6="",D6=0),"x",D6)</f>
        <v>3133.5066180000008</v>
      </c>
      <c r="B6" s="167" t="s">
        <v>2</v>
      </c>
      <c r="C6" s="24">
        <f>SUM(C7:C24)</f>
        <v>0</v>
      </c>
      <c r="D6" s="24">
        <v>3133.5066180000008</v>
      </c>
      <c r="E6" s="130">
        <f t="shared" si="0"/>
        <v>0</v>
      </c>
      <c r="F6" s="241">
        <v>4330.7391050000006</v>
      </c>
      <c r="G6" s="217">
        <f>IFERROR(D6-F6,"")</f>
        <v>-1197.2324869999998</v>
      </c>
      <c r="H6" s="354"/>
      <c r="I6" s="355"/>
      <c r="J6" s="354"/>
      <c r="K6" s="354"/>
      <c r="L6" s="354"/>
    </row>
    <row r="7" spans="1:16" ht="15.75" x14ac:dyDescent="0.2">
      <c r="A7" s="101">
        <f t="shared" si="1"/>
        <v>235.66198700000001</v>
      </c>
      <c r="B7" s="168" t="s">
        <v>3</v>
      </c>
      <c r="C7" s="26"/>
      <c r="D7" s="26">
        <v>235.66198700000001</v>
      </c>
      <c r="E7" s="131">
        <f t="shared" si="0"/>
        <v>0</v>
      </c>
      <c r="F7" s="22">
        <v>453.03246999999999</v>
      </c>
      <c r="G7" s="267">
        <f>IFERROR(D7-F7,"")</f>
        <v>-217.37048299999998</v>
      </c>
    </row>
    <row r="8" spans="1:16" ht="15.75" x14ac:dyDescent="0.2">
      <c r="A8" s="101">
        <f t="shared" si="1"/>
        <v>133.78662</v>
      </c>
      <c r="B8" s="168" t="s">
        <v>4</v>
      </c>
      <c r="C8" s="26"/>
      <c r="D8" s="26">
        <v>133.78662</v>
      </c>
      <c r="E8" s="131">
        <f t="shared" si="0"/>
        <v>0</v>
      </c>
      <c r="F8" s="22">
        <v>180.75970000000001</v>
      </c>
      <c r="G8" s="267">
        <f>IFERROR(D8-F8,"")</f>
        <v>-46.97308000000001</v>
      </c>
    </row>
    <row r="9" spans="1:16" ht="15.75" x14ac:dyDescent="0.2">
      <c r="A9" s="101">
        <f t="shared" si="1"/>
        <v>43.405659000000007</v>
      </c>
      <c r="B9" s="168" t="s">
        <v>5</v>
      </c>
      <c r="C9" s="26"/>
      <c r="D9" s="26">
        <v>43.405659000000007</v>
      </c>
      <c r="E9" s="131">
        <f t="shared" si="0"/>
        <v>0</v>
      </c>
      <c r="F9" s="22">
        <v>47.881878</v>
      </c>
      <c r="G9" s="267">
        <f>IFERROR(D9-F9,"")</f>
        <v>-4.4762189999999933</v>
      </c>
    </row>
    <row r="10" spans="1:16" ht="15.75" x14ac:dyDescent="0.2">
      <c r="A10" s="101">
        <f t="shared" si="1"/>
        <v>595.04049000000009</v>
      </c>
      <c r="B10" s="168" t="s">
        <v>6</v>
      </c>
      <c r="C10" s="26"/>
      <c r="D10" s="26">
        <v>595.04049000000009</v>
      </c>
      <c r="E10" s="131">
        <f t="shared" si="0"/>
        <v>0</v>
      </c>
      <c r="F10" s="22">
        <v>871.35730000000001</v>
      </c>
      <c r="G10" s="267">
        <f>IFERROR(D10-F10,"")</f>
        <v>-276.31680999999992</v>
      </c>
    </row>
    <row r="11" spans="1:16" ht="15.75" x14ac:dyDescent="0.2">
      <c r="A11" s="101">
        <f t="shared" si="1"/>
        <v>25.531891000000005</v>
      </c>
      <c r="B11" s="168" t="s">
        <v>7</v>
      </c>
      <c r="C11" s="26"/>
      <c r="D11" s="26">
        <v>25.531891000000005</v>
      </c>
      <c r="E11" s="131">
        <f t="shared" si="0"/>
        <v>0</v>
      </c>
      <c r="F11" s="22">
        <v>31.260207000000001</v>
      </c>
      <c r="G11" s="267">
        <f>IFERROR(D11-F11,"")</f>
        <v>-5.728315999999996</v>
      </c>
    </row>
    <row r="12" spans="1:16" ht="15.75" x14ac:dyDescent="0.2">
      <c r="A12" s="101">
        <f t="shared" si="1"/>
        <v>42.995700000000006</v>
      </c>
      <c r="B12" s="168" t="s">
        <v>8</v>
      </c>
      <c r="C12" s="26"/>
      <c r="D12" s="26">
        <v>42.995700000000006</v>
      </c>
      <c r="E12" s="131">
        <f t="shared" si="0"/>
        <v>0</v>
      </c>
      <c r="F12" s="22">
        <v>50.11943200000001</v>
      </c>
      <c r="G12" s="267">
        <f>IFERROR(D12-F12,"")</f>
        <v>-7.1237320000000039</v>
      </c>
    </row>
    <row r="13" spans="1:16" ht="15.75" x14ac:dyDescent="0.2">
      <c r="A13" s="101">
        <f t="shared" si="1"/>
        <v>4.6861980000000001</v>
      </c>
      <c r="B13" s="168" t="s">
        <v>9</v>
      </c>
      <c r="C13" s="26"/>
      <c r="D13" s="26">
        <v>4.6861980000000001</v>
      </c>
      <c r="E13" s="131">
        <f t="shared" si="0"/>
        <v>0</v>
      </c>
      <c r="F13" s="22">
        <v>4.186248</v>
      </c>
      <c r="G13" s="267">
        <f>IFERROR(D13-F13,"")</f>
        <v>0.49995000000000012</v>
      </c>
    </row>
    <row r="14" spans="1:16" ht="15.75" x14ac:dyDescent="0.2">
      <c r="A14" s="101">
        <f t="shared" si="1"/>
        <v>309.24685000000005</v>
      </c>
      <c r="B14" s="168" t="s">
        <v>10</v>
      </c>
      <c r="C14" s="26"/>
      <c r="D14" s="26">
        <v>309.24685000000005</v>
      </c>
      <c r="E14" s="131">
        <f t="shared" si="0"/>
        <v>0</v>
      </c>
      <c r="F14" s="22">
        <v>467.43103000000008</v>
      </c>
      <c r="G14" s="267">
        <f>IFERROR(D14-F14,"")</f>
        <v>-158.18418000000003</v>
      </c>
    </row>
    <row r="15" spans="1:16" ht="15.75" x14ac:dyDescent="0.2">
      <c r="A15" s="101">
        <f t="shared" si="1"/>
        <v>266.86220000000003</v>
      </c>
      <c r="B15" s="168" t="s">
        <v>11</v>
      </c>
      <c r="C15" s="26"/>
      <c r="D15" s="26">
        <v>266.86220000000003</v>
      </c>
      <c r="E15" s="131">
        <f t="shared" si="0"/>
        <v>0</v>
      </c>
      <c r="F15" s="22">
        <v>410.5145</v>
      </c>
      <c r="G15" s="267">
        <f>IFERROR(D15-F15,"")</f>
        <v>-143.65229999999997</v>
      </c>
    </row>
    <row r="16" spans="1:16" ht="15.75" x14ac:dyDescent="0.2">
      <c r="A16" s="101">
        <f t="shared" si="1"/>
        <v>93.451764999999995</v>
      </c>
      <c r="B16" s="168" t="s">
        <v>58</v>
      </c>
      <c r="C16" s="26"/>
      <c r="D16" s="26">
        <v>93.451764999999995</v>
      </c>
      <c r="E16" s="131">
        <f t="shared" si="0"/>
        <v>0</v>
      </c>
      <c r="F16" s="22">
        <v>103.824061</v>
      </c>
      <c r="G16" s="267">
        <f>IFERROR(D16-F16,"")</f>
        <v>-10.372296000000006</v>
      </c>
    </row>
    <row r="17" spans="1:13" ht="15.75" x14ac:dyDescent="0.2">
      <c r="A17" s="101">
        <f t="shared" si="1"/>
        <v>304.35845000000006</v>
      </c>
      <c r="B17" s="168" t="s">
        <v>12</v>
      </c>
      <c r="C17" s="26"/>
      <c r="D17" s="26">
        <v>304.35845000000006</v>
      </c>
      <c r="E17" s="131">
        <f t="shared" si="0"/>
        <v>0</v>
      </c>
      <c r="F17" s="22">
        <v>447.17750000000001</v>
      </c>
      <c r="G17" s="267">
        <f>IFERROR(D17-F17,"")</f>
        <v>-142.81904999999995</v>
      </c>
    </row>
    <row r="18" spans="1:13" ht="15.75" x14ac:dyDescent="0.2">
      <c r="A18" s="101">
        <f t="shared" si="1"/>
        <v>350.89935100000002</v>
      </c>
      <c r="B18" s="168" t="s">
        <v>13</v>
      </c>
      <c r="C18" s="26"/>
      <c r="D18" s="26">
        <v>350.89935100000002</v>
      </c>
      <c r="E18" s="131">
        <f t="shared" si="0"/>
        <v>0</v>
      </c>
      <c r="F18" s="22">
        <v>374.26368100000002</v>
      </c>
      <c r="G18" s="267">
        <f>IFERROR(D18-F18,"")</f>
        <v>-23.364329999999995</v>
      </c>
    </row>
    <row r="19" spans="1:13" ht="15.75" x14ac:dyDescent="0.2">
      <c r="A19" s="101">
        <f t="shared" si="1"/>
        <v>78.487706000000017</v>
      </c>
      <c r="B19" s="168" t="s">
        <v>14</v>
      </c>
      <c r="C19" s="26"/>
      <c r="D19" s="26">
        <v>78.487706000000017</v>
      </c>
      <c r="E19" s="131">
        <f t="shared" si="0"/>
        <v>0</v>
      </c>
      <c r="F19" s="22">
        <v>57.264273000000003</v>
      </c>
      <c r="G19" s="267">
        <f>IFERROR(D19-F19,"")</f>
        <v>21.223433000000014</v>
      </c>
    </row>
    <row r="20" spans="1:13" ht="15.75" x14ac:dyDescent="0.2">
      <c r="A20" s="101">
        <f t="shared" si="1"/>
        <v>405.93940200000003</v>
      </c>
      <c r="B20" s="168" t="s">
        <v>15</v>
      </c>
      <c r="C20" s="26"/>
      <c r="D20" s="26">
        <v>405.93940200000003</v>
      </c>
      <c r="E20" s="131">
        <f t="shared" si="0"/>
        <v>0</v>
      </c>
      <c r="F20" s="22">
        <v>463.27589</v>
      </c>
      <c r="G20" s="267">
        <f>IFERROR(D20-F20,"")</f>
        <v>-57.336487999999974</v>
      </c>
    </row>
    <row r="21" spans="1:13" ht="15.75" x14ac:dyDescent="0.2">
      <c r="A21" s="101">
        <f t="shared" si="1"/>
        <v>24.294237000000003</v>
      </c>
      <c r="B21" s="168" t="s">
        <v>16</v>
      </c>
      <c r="C21" s="26"/>
      <c r="D21" s="26">
        <v>24.294237000000003</v>
      </c>
      <c r="E21" s="131">
        <f t="shared" si="0"/>
        <v>0</v>
      </c>
      <c r="F21" s="22">
        <v>20.886800000000001</v>
      </c>
      <c r="G21" s="267">
        <f>IFERROR(D21-F21,"")</f>
        <v>3.4074370000000016</v>
      </c>
    </row>
    <row r="22" spans="1:13" ht="15.75" x14ac:dyDescent="0.2">
      <c r="A22" s="101">
        <f t="shared" si="1"/>
        <v>207.97920000000002</v>
      </c>
      <c r="B22" s="168" t="s">
        <v>17</v>
      </c>
      <c r="C22" s="26"/>
      <c r="D22" s="26">
        <v>207.97920000000002</v>
      </c>
      <c r="E22" s="131">
        <f t="shared" si="0"/>
        <v>0</v>
      </c>
      <c r="F22" s="22">
        <v>335.07760000000007</v>
      </c>
      <c r="G22" s="267">
        <f>IFERROR(D22-F22,"")</f>
        <v>-127.09840000000005</v>
      </c>
    </row>
    <row r="23" spans="1:13" ht="15.75" x14ac:dyDescent="0.2">
      <c r="A23" s="101">
        <f t="shared" si="1"/>
        <v>10.878912000000001</v>
      </c>
      <c r="B23" s="168" t="s">
        <v>18</v>
      </c>
      <c r="C23" s="26"/>
      <c r="D23" s="26">
        <v>10.878912000000001</v>
      </c>
      <c r="E23" s="131">
        <f t="shared" si="0"/>
        <v>0</v>
      </c>
      <c r="F23" s="22">
        <v>12.426535000000001</v>
      </c>
      <c r="G23" s="267">
        <f>IFERROR(D23-F23,"")</f>
        <v>-1.5476229999999997</v>
      </c>
    </row>
    <row r="24" spans="1:13" s="40" customFormat="1" ht="15.75" hidden="1" customHeight="1" x14ac:dyDescent="0.25">
      <c r="A24" s="101" t="e">
        <f t="shared" si="1"/>
        <v>#VALUE!</v>
      </c>
      <c r="B24" s="168" t="s">
        <v>136</v>
      </c>
      <c r="C24" s="26"/>
      <c r="D24" s="26" t="e">
        <v>#VALUE!</v>
      </c>
      <c r="E24" s="131">
        <f t="shared" si="0"/>
        <v>0</v>
      </c>
      <c r="F24" s="22" t="e">
        <v>#VALUE!</v>
      </c>
      <c r="G24" s="267" t="str">
        <f>IFERROR(D24-F24,"")</f>
        <v/>
      </c>
      <c r="H24" s="173"/>
      <c r="I24" s="173"/>
      <c r="J24" s="173"/>
      <c r="K24" s="173"/>
      <c r="L24" s="173"/>
      <c r="M24" s="38"/>
    </row>
    <row r="25" spans="1:13" s="60" customFormat="1" ht="15.75" x14ac:dyDescent="0.25">
      <c r="A25" s="101">
        <f t="shared" si="1"/>
        <v>124.83418200000001</v>
      </c>
      <c r="B25" s="167" t="s">
        <v>19</v>
      </c>
      <c r="C25" s="24">
        <f>SUM(C26:C35)</f>
        <v>0</v>
      </c>
      <c r="D25" s="24">
        <v>124.83418200000001</v>
      </c>
      <c r="E25" s="130">
        <f t="shared" si="0"/>
        <v>0</v>
      </c>
      <c r="F25" s="241">
        <v>150.37718300000003</v>
      </c>
      <c r="G25" s="217">
        <f>IFERROR(D25-F25,"")</f>
        <v>-25.543001000000018</v>
      </c>
      <c r="H25" s="354"/>
      <c r="I25" s="355"/>
      <c r="J25" s="354"/>
      <c r="K25" s="354"/>
      <c r="L25" s="354"/>
      <c r="M25" s="56"/>
    </row>
    <row r="26" spans="1:13" ht="15" hidden="1" customHeight="1" x14ac:dyDescent="0.2">
      <c r="A26" s="101" t="str">
        <f t="shared" si="1"/>
        <v>x</v>
      </c>
      <c r="B26" s="168" t="s">
        <v>137</v>
      </c>
      <c r="C26" s="26"/>
      <c r="D26" s="26">
        <v>0</v>
      </c>
      <c r="E26" s="131">
        <f t="shared" si="0"/>
        <v>0</v>
      </c>
      <c r="F26" s="22">
        <v>0</v>
      </c>
      <c r="G26" s="267">
        <f>IFERROR(D26-F26,"")</f>
        <v>0</v>
      </c>
    </row>
    <row r="27" spans="1:13" ht="15" hidden="1" customHeight="1" x14ac:dyDescent="0.2">
      <c r="A27" s="101" t="str">
        <f t="shared" si="1"/>
        <v>x</v>
      </c>
      <c r="B27" s="168" t="s">
        <v>20</v>
      </c>
      <c r="C27" s="26"/>
      <c r="D27" s="26">
        <v>0</v>
      </c>
      <c r="E27" s="131">
        <f t="shared" si="0"/>
        <v>0</v>
      </c>
      <c r="F27" s="22">
        <v>0.24775300000000003</v>
      </c>
      <c r="G27" s="267"/>
    </row>
    <row r="28" spans="1:13" ht="15" customHeight="1" x14ac:dyDescent="0.2">
      <c r="A28" s="101">
        <f t="shared" si="1"/>
        <v>0.314413</v>
      </c>
      <c r="B28" s="168" t="s">
        <v>21</v>
      </c>
      <c r="C28" s="26"/>
      <c r="D28" s="26">
        <v>0.314413</v>
      </c>
      <c r="E28" s="131">
        <f t="shared" si="0"/>
        <v>0</v>
      </c>
      <c r="F28" s="22">
        <v>0.32330100000000001</v>
      </c>
      <c r="G28" s="267">
        <f>IFERROR(D28-F28,"")</f>
        <v>-8.888000000000007E-3</v>
      </c>
    </row>
    <row r="29" spans="1:13" ht="15" hidden="1" customHeight="1" x14ac:dyDescent="0.2">
      <c r="A29" s="101" t="e">
        <f t="shared" si="1"/>
        <v>#VALUE!</v>
      </c>
      <c r="B29" s="168" t="s">
        <v>136</v>
      </c>
      <c r="C29" s="26"/>
      <c r="D29" s="26" t="e">
        <v>#VALUE!</v>
      </c>
      <c r="E29" s="131">
        <f t="shared" si="0"/>
        <v>0</v>
      </c>
      <c r="F29" s="22" t="e">
        <v>#VALUE!</v>
      </c>
      <c r="G29" s="267" t="str">
        <f>IFERROR(D29-F29,"")</f>
        <v/>
      </c>
    </row>
    <row r="30" spans="1:13" ht="15.75" x14ac:dyDescent="0.2">
      <c r="A30" s="101">
        <f t="shared" si="1"/>
        <v>5.422791000000001</v>
      </c>
      <c r="B30" s="168" t="s">
        <v>22</v>
      </c>
      <c r="C30" s="26"/>
      <c r="D30" s="26">
        <v>5.422791000000001</v>
      </c>
      <c r="E30" s="131">
        <f t="shared" si="0"/>
        <v>0</v>
      </c>
      <c r="F30" s="22">
        <v>4.6995300000000011</v>
      </c>
      <c r="G30" s="267">
        <f>IFERROR(D30-F30,"")</f>
        <v>0.72326099999999993</v>
      </c>
    </row>
    <row r="31" spans="1:13" ht="15.75" x14ac:dyDescent="0.2">
      <c r="A31" s="101">
        <f t="shared" si="1"/>
        <v>80.523057999999992</v>
      </c>
      <c r="B31" s="168" t="s">
        <v>83</v>
      </c>
      <c r="C31" s="26"/>
      <c r="D31" s="26">
        <v>80.523057999999992</v>
      </c>
      <c r="E31" s="131">
        <f t="shared" si="0"/>
        <v>0</v>
      </c>
      <c r="F31" s="22">
        <v>90.316523000000004</v>
      </c>
      <c r="G31" s="267">
        <f>IFERROR(D31-F31,"")</f>
        <v>-9.7934650000000119</v>
      </c>
    </row>
    <row r="32" spans="1:13" ht="15.75" x14ac:dyDescent="0.2">
      <c r="A32" s="101">
        <f t="shared" si="1"/>
        <v>9.6090389999999992</v>
      </c>
      <c r="B32" s="168" t="s">
        <v>23</v>
      </c>
      <c r="C32" s="26"/>
      <c r="D32" s="26">
        <v>9.6090389999999992</v>
      </c>
      <c r="E32" s="131">
        <f t="shared" si="0"/>
        <v>0</v>
      </c>
      <c r="F32" s="22">
        <v>14.466331000000002</v>
      </c>
      <c r="G32" s="267">
        <f>IFERROR(D32-F32,"")</f>
        <v>-4.8572920000000028</v>
      </c>
    </row>
    <row r="33" spans="1:13" ht="15" hidden="1" customHeight="1" x14ac:dyDescent="0.2">
      <c r="A33" s="101" t="str">
        <f t="shared" si="1"/>
        <v>x</v>
      </c>
      <c r="B33" s="168" t="s">
        <v>24</v>
      </c>
      <c r="C33" s="26"/>
      <c r="D33" s="26">
        <v>0</v>
      </c>
      <c r="E33" s="131">
        <f t="shared" si="0"/>
        <v>0</v>
      </c>
      <c r="F33" s="22">
        <v>0</v>
      </c>
      <c r="G33" s="267">
        <f>IFERROR(D33-F33,"")</f>
        <v>0</v>
      </c>
    </row>
    <row r="34" spans="1:13" ht="15.75" x14ac:dyDescent="0.2">
      <c r="A34" s="101">
        <f t="shared" si="1"/>
        <v>5.3083580000000001</v>
      </c>
      <c r="B34" s="168" t="s">
        <v>25</v>
      </c>
      <c r="C34" s="26"/>
      <c r="D34" s="26">
        <v>5.3083580000000001</v>
      </c>
      <c r="E34" s="131">
        <f t="shared" si="0"/>
        <v>0</v>
      </c>
      <c r="F34" s="22">
        <v>2.5475230000000004</v>
      </c>
      <c r="G34" s="267">
        <f>IFERROR(D34-F34,"")</f>
        <v>2.7608349999999997</v>
      </c>
    </row>
    <row r="35" spans="1:13" s="40" customFormat="1" ht="15.75" x14ac:dyDescent="0.25">
      <c r="A35" s="101">
        <f t="shared" si="1"/>
        <v>23.656523</v>
      </c>
      <c r="B35" s="168" t="s">
        <v>26</v>
      </c>
      <c r="C35" s="26"/>
      <c r="D35" s="26">
        <v>23.656523</v>
      </c>
      <c r="E35" s="131">
        <f t="shared" si="0"/>
        <v>0</v>
      </c>
      <c r="F35" s="22">
        <v>37.776222000000011</v>
      </c>
      <c r="G35" s="267">
        <f>IFERROR(D35-F35,"")</f>
        <v>-14.119699000000011</v>
      </c>
      <c r="H35" s="173"/>
      <c r="I35" s="173"/>
      <c r="J35" s="173"/>
      <c r="K35" s="173"/>
      <c r="L35" s="173"/>
      <c r="M35" s="38"/>
    </row>
    <row r="36" spans="1:13" s="60" customFormat="1" ht="15.75" x14ac:dyDescent="0.25">
      <c r="A36" s="101">
        <f t="shared" si="1"/>
        <v>6634.0276420000009</v>
      </c>
      <c r="B36" s="167" t="s">
        <v>59</v>
      </c>
      <c r="C36" s="24">
        <f>SUM(C37:C44)</f>
        <v>0</v>
      </c>
      <c r="D36" s="24">
        <v>6634.0276420000009</v>
      </c>
      <c r="E36" s="130">
        <f t="shared" si="0"/>
        <v>0</v>
      </c>
      <c r="F36" s="241">
        <v>6668.4342010000009</v>
      </c>
      <c r="G36" s="217">
        <f>IFERROR(D36-F36,"")</f>
        <v>-34.406559000000016</v>
      </c>
      <c r="H36" s="354"/>
      <c r="I36" s="355"/>
      <c r="J36" s="354"/>
      <c r="K36" s="354"/>
      <c r="L36" s="354"/>
      <c r="M36" s="56"/>
    </row>
    <row r="37" spans="1:13" ht="15.75" x14ac:dyDescent="0.2">
      <c r="A37" s="101">
        <f t="shared" si="1"/>
        <v>71.785043000000002</v>
      </c>
      <c r="B37" s="168" t="s">
        <v>84</v>
      </c>
      <c r="C37" s="26"/>
      <c r="D37" s="26">
        <v>71.785043000000002</v>
      </c>
      <c r="E37" s="131">
        <f t="shared" ref="E37:E68" si="2">IFERROR(D37/C37*100,0)</f>
        <v>0</v>
      </c>
      <c r="F37" s="22">
        <v>57.719783000000014</v>
      </c>
      <c r="G37" s="267">
        <f>IFERROR(D37-F37,"")</f>
        <v>14.065259999999988</v>
      </c>
      <c r="H37" s="173" t="s">
        <v>136</v>
      </c>
    </row>
    <row r="38" spans="1:13" ht="15.75" x14ac:dyDescent="0.2">
      <c r="A38" s="101">
        <f t="shared" si="1"/>
        <v>253.35132900000002</v>
      </c>
      <c r="B38" s="168" t="s">
        <v>85</v>
      </c>
      <c r="C38" s="26"/>
      <c r="D38" s="26">
        <v>253.35132900000002</v>
      </c>
      <c r="E38" s="131">
        <f t="shared" si="2"/>
        <v>0</v>
      </c>
      <c r="F38" s="22">
        <v>235.98417700000002</v>
      </c>
      <c r="G38" s="267">
        <f>IFERROR(D38-F38,"")</f>
        <v>17.367152000000004</v>
      </c>
    </row>
    <row r="39" spans="1:13" ht="15.75" x14ac:dyDescent="0.2">
      <c r="A39" s="101">
        <f t="shared" si="1"/>
        <v>212.20100000000002</v>
      </c>
      <c r="B39" s="169" t="s">
        <v>63</v>
      </c>
      <c r="C39" s="26"/>
      <c r="D39" s="26">
        <v>212.20100000000002</v>
      </c>
      <c r="E39" s="131">
        <f t="shared" si="2"/>
        <v>0</v>
      </c>
      <c r="F39" s="22">
        <v>251.97480000000004</v>
      </c>
      <c r="G39" s="267">
        <f>IFERROR(D39-F39,"")</f>
        <v>-39.773800000000023</v>
      </c>
    </row>
    <row r="40" spans="1:13" ht="15.75" x14ac:dyDescent="0.2">
      <c r="A40" s="101">
        <f t="shared" si="1"/>
        <v>1641.7247000000002</v>
      </c>
      <c r="B40" s="168" t="s">
        <v>27</v>
      </c>
      <c r="C40" s="26"/>
      <c r="D40" s="26">
        <v>1641.7247000000002</v>
      </c>
      <c r="E40" s="131">
        <f t="shared" si="2"/>
        <v>0</v>
      </c>
      <c r="F40" s="22">
        <v>1503.9607000000003</v>
      </c>
      <c r="G40" s="267">
        <f>IFERROR(D40-F40,"")</f>
        <v>137.7639999999999</v>
      </c>
    </row>
    <row r="41" spans="1:13" ht="15.75" hidden="1" x14ac:dyDescent="0.2">
      <c r="A41" s="101" t="str">
        <f t="shared" si="1"/>
        <v>x</v>
      </c>
      <c r="B41" s="168" t="s">
        <v>28</v>
      </c>
      <c r="C41" s="26"/>
      <c r="D41" s="26">
        <v>0</v>
      </c>
      <c r="E41" s="131">
        <f t="shared" si="2"/>
        <v>0</v>
      </c>
      <c r="F41" s="22">
        <v>0</v>
      </c>
      <c r="G41" s="267">
        <f>IFERROR(D41-F41,"")</f>
        <v>0</v>
      </c>
    </row>
    <row r="42" spans="1:13" ht="15.75" x14ac:dyDescent="0.2">
      <c r="A42" s="101">
        <f t="shared" si="1"/>
        <v>1775.3668900000002</v>
      </c>
      <c r="B42" s="168" t="s">
        <v>29</v>
      </c>
      <c r="C42" s="26"/>
      <c r="D42" s="26">
        <v>1775.3668900000002</v>
      </c>
      <c r="E42" s="131">
        <f t="shared" si="2"/>
        <v>0</v>
      </c>
      <c r="F42" s="22">
        <v>1842.9045800000001</v>
      </c>
      <c r="G42" s="267">
        <f>IFERROR(D42-F42,"")</f>
        <v>-67.537689999999884</v>
      </c>
    </row>
    <row r="43" spans="1:13" ht="15.75" x14ac:dyDescent="0.2">
      <c r="A43" s="101">
        <f t="shared" si="1"/>
        <v>2679.3987000000002</v>
      </c>
      <c r="B43" s="168" t="s">
        <v>30</v>
      </c>
      <c r="C43" s="26"/>
      <c r="D43" s="26">
        <v>2679.3987000000002</v>
      </c>
      <c r="E43" s="131">
        <f t="shared" si="2"/>
        <v>0</v>
      </c>
      <c r="F43" s="22">
        <v>2775.3891000000003</v>
      </c>
      <c r="G43" s="267">
        <f>IFERROR(D43-F43,"")</f>
        <v>-95.990400000000136</v>
      </c>
    </row>
    <row r="44" spans="1:13" s="40" customFormat="1" ht="15.75" x14ac:dyDescent="0.25">
      <c r="A44" s="101">
        <f t="shared" si="1"/>
        <v>0.19997999999999999</v>
      </c>
      <c r="B44" s="168" t="s">
        <v>64</v>
      </c>
      <c r="C44" s="26"/>
      <c r="D44" s="26">
        <v>0.19997999999999999</v>
      </c>
      <c r="E44" s="131">
        <f t="shared" si="2"/>
        <v>0</v>
      </c>
      <c r="F44" s="22">
        <v>0.50106100000000009</v>
      </c>
      <c r="G44" s="267">
        <f>IFERROR(D44-F44,"")</f>
        <v>-0.3010810000000001</v>
      </c>
      <c r="H44" s="173"/>
      <c r="I44" s="173"/>
      <c r="J44" s="173"/>
      <c r="K44" s="173"/>
      <c r="L44" s="173"/>
      <c r="M44" s="38"/>
    </row>
    <row r="45" spans="1:13" s="56" customFormat="1" ht="15.75" x14ac:dyDescent="0.25">
      <c r="A45" s="101">
        <f t="shared" si="1"/>
        <v>1868.3842540000003</v>
      </c>
      <c r="B45" s="167" t="s">
        <v>62</v>
      </c>
      <c r="C45" s="24">
        <f>SUM(C46:C52)</f>
        <v>0</v>
      </c>
      <c r="D45" s="24">
        <v>1868.3842540000003</v>
      </c>
      <c r="E45" s="130">
        <f t="shared" si="2"/>
        <v>0</v>
      </c>
      <c r="F45" s="241">
        <v>1729.2426140000005</v>
      </c>
      <c r="G45" s="217">
        <f>IFERROR(D45-F45,"")</f>
        <v>139.14163999999982</v>
      </c>
      <c r="H45" s="354"/>
      <c r="I45" s="355"/>
      <c r="J45" s="354"/>
      <c r="K45" s="354"/>
      <c r="L45" s="354"/>
    </row>
    <row r="46" spans="1:13" ht="15.75" x14ac:dyDescent="0.2">
      <c r="A46" s="101">
        <f t="shared" si="1"/>
        <v>35.785310000000003</v>
      </c>
      <c r="B46" s="168" t="s">
        <v>86</v>
      </c>
      <c r="C46" s="26"/>
      <c r="D46" s="26">
        <v>35.785310000000003</v>
      </c>
      <c r="E46" s="131">
        <f t="shared" si="2"/>
        <v>0</v>
      </c>
      <c r="F46" s="22">
        <v>27.575020000000002</v>
      </c>
      <c r="G46" s="267">
        <f>IFERROR(D46-F46,"")</f>
        <v>8.2102900000000005</v>
      </c>
    </row>
    <row r="47" spans="1:13" ht="15.75" x14ac:dyDescent="0.2">
      <c r="A47" s="101">
        <f t="shared" si="1"/>
        <v>0.11110000000000002</v>
      </c>
      <c r="B47" s="168" t="s">
        <v>87</v>
      </c>
      <c r="C47" s="26"/>
      <c r="D47" s="26">
        <v>0.11110000000000002</v>
      </c>
      <c r="E47" s="131">
        <f t="shared" si="2"/>
        <v>0</v>
      </c>
      <c r="F47" s="22">
        <v>6.4438000000000004</v>
      </c>
      <c r="G47" s="267">
        <f>IFERROR(D47-F47,"")</f>
        <v>-6.3327</v>
      </c>
    </row>
    <row r="48" spans="1:13" ht="15.75" x14ac:dyDescent="0.2">
      <c r="A48" s="101">
        <f t="shared" si="1"/>
        <v>21.777822000000004</v>
      </c>
      <c r="B48" s="168" t="s">
        <v>88</v>
      </c>
      <c r="C48" s="26"/>
      <c r="D48" s="26">
        <v>21.777822000000004</v>
      </c>
      <c r="E48" s="131">
        <f t="shared" si="2"/>
        <v>0</v>
      </c>
      <c r="F48" s="22">
        <v>6.1105</v>
      </c>
      <c r="G48" s="267">
        <f>IFERROR(D48-F48,"")</f>
        <v>15.667322000000004</v>
      </c>
    </row>
    <row r="49" spans="1:13" ht="15.75" hidden="1" x14ac:dyDescent="0.2">
      <c r="A49" s="101" t="str">
        <f t="shared" si="1"/>
        <v>x</v>
      </c>
      <c r="B49" s="168" t="s">
        <v>89</v>
      </c>
      <c r="C49" s="26"/>
      <c r="D49" s="26">
        <v>0</v>
      </c>
      <c r="E49" s="131">
        <f t="shared" si="2"/>
        <v>0</v>
      </c>
      <c r="F49" s="22">
        <v>1.1332200000000001</v>
      </c>
      <c r="G49" s="267">
        <f>IFERROR(D49-F49,"")</f>
        <v>-1.1332200000000001</v>
      </c>
    </row>
    <row r="50" spans="1:13" ht="15.75" x14ac:dyDescent="0.2">
      <c r="A50" s="101">
        <f t="shared" si="1"/>
        <v>39.479385000000001</v>
      </c>
      <c r="B50" s="168" t="s">
        <v>101</v>
      </c>
      <c r="C50" s="26"/>
      <c r="D50" s="26">
        <v>39.479385000000001</v>
      </c>
      <c r="E50" s="131">
        <f t="shared" si="2"/>
        <v>0</v>
      </c>
      <c r="F50" s="22">
        <v>12.337655000000002</v>
      </c>
      <c r="G50" s="267">
        <f>IFERROR(D50-F50,"")</f>
        <v>27.141729999999999</v>
      </c>
    </row>
    <row r="51" spans="1:13" ht="15.75" x14ac:dyDescent="0.2">
      <c r="A51" s="101">
        <f t="shared" si="1"/>
        <v>39.626037000000004</v>
      </c>
      <c r="B51" s="168" t="s">
        <v>90</v>
      </c>
      <c r="C51" s="26"/>
      <c r="D51" s="26">
        <v>39.626037000000004</v>
      </c>
      <c r="E51" s="131">
        <f t="shared" si="2"/>
        <v>0</v>
      </c>
      <c r="F51" s="22">
        <v>36.075281000000004</v>
      </c>
      <c r="G51" s="267">
        <f>IFERROR(D51-F51,"")</f>
        <v>3.5507559999999998</v>
      </c>
    </row>
    <row r="52" spans="1:13" s="40" customFormat="1" ht="15.75" x14ac:dyDescent="0.25">
      <c r="A52" s="101">
        <f t="shared" si="1"/>
        <v>1731.6046000000001</v>
      </c>
      <c r="B52" s="168" t="s">
        <v>102</v>
      </c>
      <c r="C52" s="26"/>
      <c r="D52" s="26">
        <v>1731.6046000000001</v>
      </c>
      <c r="E52" s="131">
        <f t="shared" si="2"/>
        <v>0</v>
      </c>
      <c r="F52" s="22">
        <v>1639.5671380000001</v>
      </c>
      <c r="G52" s="267">
        <f>IFERROR(D52-F52,"")</f>
        <v>92.037462000000005</v>
      </c>
      <c r="H52" s="173"/>
      <c r="I52" s="173"/>
      <c r="J52" s="173"/>
      <c r="K52" s="173"/>
      <c r="L52" s="173"/>
      <c r="M52" s="38"/>
    </row>
    <row r="53" spans="1:13" s="56" customFormat="1" ht="15.75" x14ac:dyDescent="0.25">
      <c r="A53" s="101">
        <f t="shared" si="1"/>
        <v>5158.3274490000003</v>
      </c>
      <c r="B53" s="170" t="s">
        <v>31</v>
      </c>
      <c r="C53" s="24">
        <f>SUM(C54:C67)</f>
        <v>0</v>
      </c>
      <c r="D53" s="24">
        <v>5158.3274490000003</v>
      </c>
      <c r="E53" s="132">
        <f t="shared" si="2"/>
        <v>0</v>
      </c>
      <c r="F53" s="241">
        <v>4706.5159680000006</v>
      </c>
      <c r="G53" s="217">
        <f>IFERROR(D53-F53,"")</f>
        <v>451.81148099999973</v>
      </c>
      <c r="H53" s="354"/>
      <c r="I53" s="355"/>
      <c r="J53" s="355"/>
      <c r="K53" s="355"/>
      <c r="L53" s="354"/>
    </row>
    <row r="54" spans="1:13" ht="15.75" x14ac:dyDescent="0.2">
      <c r="A54" s="101">
        <f t="shared" si="1"/>
        <v>363.82916900000004</v>
      </c>
      <c r="B54" s="171" t="s">
        <v>91</v>
      </c>
      <c r="C54" s="26"/>
      <c r="D54" s="26">
        <v>363.82916900000004</v>
      </c>
      <c r="E54" s="131">
        <f t="shared" si="2"/>
        <v>0</v>
      </c>
      <c r="F54" s="22">
        <v>327.745</v>
      </c>
      <c r="G54" s="267">
        <f>IFERROR(D54-F54,"")</f>
        <v>36.084169000000031</v>
      </c>
    </row>
    <row r="55" spans="1:13" ht="15.75" x14ac:dyDescent="0.2">
      <c r="A55" s="101">
        <f t="shared" si="1"/>
        <v>52.956926000000003</v>
      </c>
      <c r="B55" s="171" t="s">
        <v>92</v>
      </c>
      <c r="C55" s="26"/>
      <c r="D55" s="26">
        <v>52.956926000000003</v>
      </c>
      <c r="E55" s="131">
        <f t="shared" si="2"/>
        <v>0</v>
      </c>
      <c r="F55" s="22">
        <v>50.690486</v>
      </c>
      <c r="G55" s="267">
        <f>IFERROR(D55-F55,"")</f>
        <v>2.2664400000000029</v>
      </c>
    </row>
    <row r="56" spans="1:13" ht="15.75" x14ac:dyDescent="0.2">
      <c r="A56" s="101">
        <f t="shared" si="1"/>
        <v>183.31500000000003</v>
      </c>
      <c r="B56" s="171" t="s">
        <v>93</v>
      </c>
      <c r="C56" s="26"/>
      <c r="D56" s="26">
        <v>183.31500000000003</v>
      </c>
      <c r="E56" s="131">
        <f t="shared" si="2"/>
        <v>0</v>
      </c>
      <c r="F56" s="22">
        <v>199.98000000000002</v>
      </c>
      <c r="G56" s="267">
        <f>IFERROR(D56-F56,"")</f>
        <v>-16.664999999999992</v>
      </c>
    </row>
    <row r="57" spans="1:13" ht="15.75" x14ac:dyDescent="0.2">
      <c r="A57" s="101">
        <f t="shared" si="1"/>
        <v>523.39210000000003</v>
      </c>
      <c r="B57" s="171" t="s">
        <v>94</v>
      </c>
      <c r="C57" s="26"/>
      <c r="D57" s="26">
        <v>523.39210000000003</v>
      </c>
      <c r="E57" s="131">
        <f t="shared" si="2"/>
        <v>0</v>
      </c>
      <c r="F57" s="22">
        <v>520.6146</v>
      </c>
      <c r="G57" s="267">
        <f>IFERROR(D57-F57,"")</f>
        <v>2.7775000000000318</v>
      </c>
    </row>
    <row r="58" spans="1:13" ht="15.75" x14ac:dyDescent="0.2">
      <c r="A58" s="101">
        <f t="shared" si="1"/>
        <v>75.803530000000009</v>
      </c>
      <c r="B58" s="171" t="s">
        <v>57</v>
      </c>
      <c r="C58" s="26"/>
      <c r="D58" s="26">
        <v>75.803530000000009</v>
      </c>
      <c r="E58" s="131">
        <f t="shared" si="2"/>
        <v>0</v>
      </c>
      <c r="F58" s="22">
        <v>81.057449000000005</v>
      </c>
      <c r="G58" s="267">
        <f>IFERROR(D58-F58,"")</f>
        <v>-5.2539189999999962</v>
      </c>
    </row>
    <row r="59" spans="1:13" ht="15.75" x14ac:dyDescent="0.2">
      <c r="A59" s="101">
        <f t="shared" si="1"/>
        <v>89.175526000000019</v>
      </c>
      <c r="B59" s="171" t="s">
        <v>32</v>
      </c>
      <c r="C59" s="26"/>
      <c r="D59" s="26">
        <v>89.175526000000019</v>
      </c>
      <c r="E59" s="131">
        <f t="shared" si="2"/>
        <v>0</v>
      </c>
      <c r="F59" s="22">
        <v>95.670432000000005</v>
      </c>
      <c r="G59" s="267">
        <f>IFERROR(D59-F59,"")</f>
        <v>-6.4949059999999861</v>
      </c>
    </row>
    <row r="60" spans="1:13" ht="15.75" x14ac:dyDescent="0.2">
      <c r="A60" s="101">
        <f t="shared" si="1"/>
        <v>21.012343000000001</v>
      </c>
      <c r="B60" s="171" t="s">
        <v>60</v>
      </c>
      <c r="C60" s="26"/>
      <c r="D60" s="26">
        <v>21.012343000000001</v>
      </c>
      <c r="E60" s="131">
        <f t="shared" si="2"/>
        <v>0</v>
      </c>
      <c r="F60" s="22">
        <v>23.844282000000003</v>
      </c>
      <c r="G60" s="267">
        <f>IFERROR(D60-F60,"")</f>
        <v>-2.831939000000002</v>
      </c>
    </row>
    <row r="61" spans="1:13" ht="15.75" x14ac:dyDescent="0.2">
      <c r="A61" s="101">
        <f t="shared" si="1"/>
        <v>85.313690000000008</v>
      </c>
      <c r="B61" s="171" t="s">
        <v>33</v>
      </c>
      <c r="C61" s="26"/>
      <c r="D61" s="26">
        <v>85.313690000000008</v>
      </c>
      <c r="E61" s="131">
        <f t="shared" si="2"/>
        <v>0</v>
      </c>
      <c r="F61" s="22">
        <v>84.213799999999992</v>
      </c>
      <c r="G61" s="267">
        <f>IFERROR(D61-F61,"")</f>
        <v>1.0998900000000162</v>
      </c>
    </row>
    <row r="62" spans="1:13" ht="15.75" x14ac:dyDescent="0.2">
      <c r="A62" s="101">
        <f t="shared" si="1"/>
        <v>245.0866</v>
      </c>
      <c r="B62" s="171" t="s">
        <v>95</v>
      </c>
      <c r="C62" s="26"/>
      <c r="D62" s="26">
        <v>245.0866</v>
      </c>
      <c r="E62" s="131">
        <f t="shared" si="2"/>
        <v>0</v>
      </c>
      <c r="F62" s="22">
        <v>242.42019999999999</v>
      </c>
      <c r="G62" s="267">
        <f>IFERROR(D62-F62,"")</f>
        <v>2.6664000000000101</v>
      </c>
    </row>
    <row r="63" spans="1:13" ht="15.75" x14ac:dyDescent="0.2">
      <c r="A63" s="101">
        <f t="shared" si="1"/>
        <v>919.2414</v>
      </c>
      <c r="B63" s="171" t="s">
        <v>34</v>
      </c>
      <c r="C63" s="26"/>
      <c r="D63" s="26">
        <v>919.2414</v>
      </c>
      <c r="E63" s="131">
        <f t="shared" si="2"/>
        <v>0</v>
      </c>
      <c r="F63" s="22">
        <v>509.72680000000008</v>
      </c>
      <c r="G63" s="267">
        <f>IFERROR(D63-F63,"")</f>
        <v>409.51459999999992</v>
      </c>
    </row>
    <row r="64" spans="1:13" ht="15.75" x14ac:dyDescent="0.2">
      <c r="A64" s="101">
        <f t="shared" si="1"/>
        <v>391.96080000000006</v>
      </c>
      <c r="B64" s="171" t="s">
        <v>35</v>
      </c>
      <c r="C64" s="26"/>
      <c r="D64" s="26">
        <v>391.96080000000006</v>
      </c>
      <c r="E64" s="131">
        <f t="shared" si="2"/>
        <v>0</v>
      </c>
      <c r="F64" s="22">
        <v>428.29050000000007</v>
      </c>
      <c r="G64" s="268">
        <f>IFERROR(D64-F64,"")</f>
        <v>-36.329700000000003</v>
      </c>
    </row>
    <row r="65" spans="1:13" ht="15.75" x14ac:dyDescent="0.2">
      <c r="A65" s="101">
        <f t="shared" si="1"/>
        <v>538.50170000000003</v>
      </c>
      <c r="B65" s="168" t="s">
        <v>36</v>
      </c>
      <c r="C65" s="26"/>
      <c r="D65" s="26">
        <v>538.50170000000003</v>
      </c>
      <c r="E65" s="131">
        <f t="shared" si="2"/>
        <v>0</v>
      </c>
      <c r="F65" s="22">
        <v>486.61800000000005</v>
      </c>
      <c r="G65" s="267">
        <f>IFERROR(D65-F65,"")</f>
        <v>51.883699999999976</v>
      </c>
    </row>
    <row r="66" spans="1:13" ht="15.75" x14ac:dyDescent="0.2">
      <c r="A66" s="101">
        <f t="shared" si="1"/>
        <v>1367.0021749999999</v>
      </c>
      <c r="B66" s="168" t="s">
        <v>37</v>
      </c>
      <c r="C66" s="26"/>
      <c r="D66" s="26">
        <v>1367.0021749999999</v>
      </c>
      <c r="E66" s="131">
        <f t="shared" si="2"/>
        <v>0</v>
      </c>
      <c r="F66" s="22">
        <v>1362.3004230000001</v>
      </c>
      <c r="G66" s="267">
        <f>IFERROR(D66-F66,"")</f>
        <v>4.7017519999997148</v>
      </c>
    </row>
    <row r="67" spans="1:13" s="40" customFormat="1" ht="15.75" x14ac:dyDescent="0.25">
      <c r="A67" s="101">
        <f t="shared" si="1"/>
        <v>301.73648999999995</v>
      </c>
      <c r="B67" s="171" t="s">
        <v>38</v>
      </c>
      <c r="C67" s="26"/>
      <c r="D67" s="26">
        <v>301.73648999999995</v>
      </c>
      <c r="E67" s="131">
        <f t="shared" si="2"/>
        <v>0</v>
      </c>
      <c r="F67" s="22">
        <v>293.343996</v>
      </c>
      <c r="G67" s="267">
        <f>IFERROR(D67-F67,"")</f>
        <v>8.3924939999999424</v>
      </c>
      <c r="H67" s="173"/>
      <c r="I67" s="173"/>
      <c r="J67" s="173"/>
      <c r="K67" s="173"/>
      <c r="L67" s="173"/>
      <c r="M67" s="38"/>
    </row>
    <row r="68" spans="1:13" s="56" customFormat="1" ht="15.75" x14ac:dyDescent="0.25">
      <c r="A68" s="101">
        <f t="shared" si="1"/>
        <v>60.135096999999995</v>
      </c>
      <c r="B68" s="170" t="s">
        <v>138</v>
      </c>
      <c r="C68" s="24">
        <f>SUM(C69:C74)</f>
        <v>0</v>
      </c>
      <c r="D68" s="24">
        <v>60.135096999999995</v>
      </c>
      <c r="E68" s="132">
        <f t="shared" si="2"/>
        <v>0</v>
      </c>
      <c r="F68" s="241">
        <v>68.177626000000004</v>
      </c>
      <c r="G68" s="217">
        <f>IFERROR(D68-F68,"")</f>
        <v>-8.0425290000000089</v>
      </c>
      <c r="H68" s="354"/>
      <c r="I68" s="354"/>
      <c r="J68" s="354"/>
      <c r="K68" s="354"/>
      <c r="L68" s="354"/>
    </row>
    <row r="69" spans="1:13" ht="15.75" x14ac:dyDescent="0.2">
      <c r="A69" s="101">
        <f t="shared" si="1"/>
        <v>29.774800000000003</v>
      </c>
      <c r="B69" s="171" t="s">
        <v>96</v>
      </c>
      <c r="C69" s="26"/>
      <c r="D69" s="26">
        <v>29.774800000000003</v>
      </c>
      <c r="E69" s="131">
        <f t="shared" ref="E69:E93" si="3">IFERROR(D69/C69*100,0)</f>
        <v>0</v>
      </c>
      <c r="F69" s="22">
        <v>30.774700000000003</v>
      </c>
      <c r="G69" s="267">
        <f>IFERROR(D69-F69,"")</f>
        <v>-0.99990000000000023</v>
      </c>
    </row>
    <row r="70" spans="1:13" ht="15.75" x14ac:dyDescent="0.2">
      <c r="A70" s="101">
        <f t="shared" ref="A70:A101" si="4">IF(OR(D70="",D70=0),"x",D70)</f>
        <v>6.7537690000000001</v>
      </c>
      <c r="B70" s="171" t="s">
        <v>39</v>
      </c>
      <c r="C70" s="26"/>
      <c r="D70" s="26">
        <v>6.7537690000000001</v>
      </c>
      <c r="E70" s="131">
        <f t="shared" si="3"/>
        <v>0</v>
      </c>
      <c r="F70" s="22">
        <v>7.7236720000000005</v>
      </c>
      <c r="G70" s="267">
        <f>IFERROR(D70-F70,"")</f>
        <v>-0.9699030000000004</v>
      </c>
    </row>
    <row r="71" spans="1:13" ht="15.75" x14ac:dyDescent="0.2">
      <c r="A71" s="101">
        <f t="shared" si="4"/>
        <v>5.4972280000000007</v>
      </c>
      <c r="B71" s="171" t="s">
        <v>40</v>
      </c>
      <c r="C71" s="26"/>
      <c r="D71" s="26">
        <v>5.4972280000000007</v>
      </c>
      <c r="E71" s="131">
        <f t="shared" si="3"/>
        <v>0</v>
      </c>
      <c r="F71" s="22">
        <v>6.5704540000000007</v>
      </c>
      <c r="G71" s="267">
        <f>IFERROR(D71-F71,"")</f>
        <v>-1.073226</v>
      </c>
    </row>
    <row r="72" spans="1:13" ht="15" hidden="1" customHeight="1" x14ac:dyDescent="0.2">
      <c r="A72" s="101" t="e">
        <f t="shared" si="4"/>
        <v>#VALUE!</v>
      </c>
      <c r="B72" s="171" t="s">
        <v>136</v>
      </c>
      <c r="C72" s="26"/>
      <c r="D72" s="26" t="e">
        <v>#VALUE!</v>
      </c>
      <c r="E72" s="131">
        <f t="shared" si="3"/>
        <v>0</v>
      </c>
      <c r="F72" s="22" t="e">
        <v>#VALUE!</v>
      </c>
      <c r="G72" s="267" t="str">
        <f>IFERROR(D72-F72,"")</f>
        <v/>
      </c>
    </row>
    <row r="73" spans="1:13" ht="15" hidden="1" customHeight="1" x14ac:dyDescent="0.2">
      <c r="A73" s="101" t="e">
        <f t="shared" si="4"/>
        <v>#VALUE!</v>
      </c>
      <c r="B73" s="171" t="s">
        <v>136</v>
      </c>
      <c r="C73" s="26"/>
      <c r="D73" s="26" t="e">
        <v>#VALUE!</v>
      </c>
      <c r="E73" s="131">
        <f t="shared" si="3"/>
        <v>0</v>
      </c>
      <c r="F73" s="22" t="e">
        <v>#VALUE!</v>
      </c>
      <c r="G73" s="267" t="str">
        <f>IFERROR(D73-F73,"")</f>
        <v/>
      </c>
    </row>
    <row r="74" spans="1:13" s="40" customFormat="1" ht="15.75" x14ac:dyDescent="0.25">
      <c r="A74" s="101">
        <f t="shared" si="4"/>
        <v>18.109300000000001</v>
      </c>
      <c r="B74" s="171" t="s">
        <v>41</v>
      </c>
      <c r="C74" s="26"/>
      <c r="D74" s="26">
        <v>18.109300000000001</v>
      </c>
      <c r="E74" s="131">
        <f t="shared" si="3"/>
        <v>0</v>
      </c>
      <c r="F74" s="22">
        <v>23.108800000000006</v>
      </c>
      <c r="G74" s="267">
        <f>IFERROR(D74-F74,"")</f>
        <v>-4.9995000000000047</v>
      </c>
      <c r="H74" s="173"/>
      <c r="I74" s="173"/>
      <c r="J74" s="173"/>
      <c r="K74" s="173"/>
      <c r="L74" s="173"/>
      <c r="M74" s="38"/>
    </row>
    <row r="75" spans="1:13" s="56" customFormat="1" ht="15.75" x14ac:dyDescent="0.25">
      <c r="A75" s="101">
        <f t="shared" si="4"/>
        <v>325.86407700000001</v>
      </c>
      <c r="B75" s="170" t="s">
        <v>42</v>
      </c>
      <c r="C75" s="24">
        <f>SUM(C76:C88)</f>
        <v>0</v>
      </c>
      <c r="D75" s="24">
        <v>325.86407700000001</v>
      </c>
      <c r="E75" s="132">
        <f t="shared" si="3"/>
        <v>0</v>
      </c>
      <c r="F75" s="241">
        <v>401.99090800000005</v>
      </c>
      <c r="G75" s="217">
        <f>IFERROR(D75-F75,"")</f>
        <v>-76.126831000000038</v>
      </c>
      <c r="H75" s="354"/>
      <c r="I75" s="354"/>
      <c r="J75" s="354"/>
      <c r="K75" s="354"/>
      <c r="L75" s="354"/>
    </row>
    <row r="76" spans="1:13" ht="15" hidden="1" customHeight="1" x14ac:dyDescent="0.2">
      <c r="A76" s="101" t="str">
        <f t="shared" si="4"/>
        <v>x</v>
      </c>
      <c r="B76" s="171" t="s">
        <v>139</v>
      </c>
      <c r="C76" s="26"/>
      <c r="D76" s="26">
        <v>0</v>
      </c>
      <c r="E76" s="131">
        <f t="shared" si="3"/>
        <v>0</v>
      </c>
      <c r="F76" s="22">
        <v>0</v>
      </c>
      <c r="G76" s="267">
        <f>IFERROR(D76-F76,"")</f>
        <v>0</v>
      </c>
    </row>
    <row r="77" spans="1:13" ht="15" hidden="1" customHeight="1" x14ac:dyDescent="0.2">
      <c r="A77" s="101" t="str">
        <f t="shared" si="4"/>
        <v>x</v>
      </c>
      <c r="B77" s="171" t="s">
        <v>140</v>
      </c>
      <c r="C77" s="26"/>
      <c r="D77" s="26">
        <v>0</v>
      </c>
      <c r="E77" s="131">
        <f t="shared" si="3"/>
        <v>0</v>
      </c>
      <c r="F77" s="22">
        <v>0</v>
      </c>
      <c r="G77" s="267">
        <f>IFERROR(D77-F77,"")</f>
        <v>0</v>
      </c>
    </row>
    <row r="78" spans="1:13" ht="15" hidden="1" customHeight="1" x14ac:dyDescent="0.2">
      <c r="A78" s="101" t="str">
        <f t="shared" si="4"/>
        <v>x</v>
      </c>
      <c r="B78" s="171" t="s">
        <v>141</v>
      </c>
      <c r="C78" s="26"/>
      <c r="D78" s="26">
        <v>0</v>
      </c>
      <c r="E78" s="131">
        <f t="shared" si="3"/>
        <v>0</v>
      </c>
      <c r="F78" s="22">
        <v>0</v>
      </c>
      <c r="G78" s="267">
        <f>IFERROR(D78-F78,"")</f>
        <v>0</v>
      </c>
    </row>
    <row r="79" spans="1:13" ht="15.75" x14ac:dyDescent="0.2">
      <c r="A79" s="101">
        <f t="shared" si="4"/>
        <v>201.20210000000003</v>
      </c>
      <c r="B79" s="171" t="s">
        <v>43</v>
      </c>
      <c r="C79" s="26"/>
      <c r="D79" s="26">
        <v>201.20210000000003</v>
      </c>
      <c r="E79" s="131">
        <f t="shared" si="3"/>
        <v>0</v>
      </c>
      <c r="F79" s="22">
        <v>251.53040000000004</v>
      </c>
      <c r="G79" s="267">
        <f>IFERROR(D79-F79,"")</f>
        <v>-50.328300000000013</v>
      </c>
    </row>
    <row r="80" spans="1:13" ht="15.75" x14ac:dyDescent="0.2">
      <c r="A80" s="101">
        <f t="shared" si="4"/>
        <v>16.156162000000002</v>
      </c>
      <c r="B80" s="171" t="s">
        <v>44</v>
      </c>
      <c r="C80" s="26"/>
      <c r="D80" s="26">
        <v>16.156162000000002</v>
      </c>
      <c r="E80" s="131">
        <f t="shared" si="3"/>
        <v>0</v>
      </c>
      <c r="F80" s="22">
        <v>24.559766000000007</v>
      </c>
      <c r="G80" s="267">
        <f>IFERROR(D80-F80,"")</f>
        <v>-8.403604000000005</v>
      </c>
    </row>
    <row r="81" spans="1:12" ht="15" hidden="1" customHeight="1" x14ac:dyDescent="0.2">
      <c r="A81" s="101" t="e">
        <f t="shared" si="4"/>
        <v>#VALUE!</v>
      </c>
      <c r="B81" s="171" t="s">
        <v>136</v>
      </c>
      <c r="C81" s="26"/>
      <c r="D81" s="26" t="e">
        <v>#VALUE!</v>
      </c>
      <c r="E81" s="131">
        <f t="shared" si="3"/>
        <v>0</v>
      </c>
      <c r="F81" s="22" t="e">
        <v>#VALUE!</v>
      </c>
      <c r="G81" s="267" t="str">
        <f>IFERROR(D81-F81,"")</f>
        <v/>
      </c>
    </row>
    <row r="82" spans="1:12" ht="15" hidden="1" customHeight="1" x14ac:dyDescent="0.2">
      <c r="A82" s="101" t="e">
        <f t="shared" si="4"/>
        <v>#VALUE!</v>
      </c>
      <c r="B82" s="171" t="s">
        <v>136</v>
      </c>
      <c r="C82" s="26"/>
      <c r="D82" s="26" t="e">
        <v>#VALUE!</v>
      </c>
      <c r="E82" s="131">
        <f t="shared" si="3"/>
        <v>0</v>
      </c>
      <c r="F82" s="22" t="e">
        <v>#VALUE!</v>
      </c>
      <c r="G82" s="267" t="str">
        <f>IFERROR(D82-F82,"")</f>
        <v/>
      </c>
    </row>
    <row r="83" spans="1:12" ht="15.75" hidden="1" x14ac:dyDescent="0.2">
      <c r="A83" s="101" t="str">
        <f t="shared" si="4"/>
        <v>x</v>
      </c>
      <c r="B83" s="171" t="s">
        <v>45</v>
      </c>
      <c r="C83" s="26"/>
      <c r="D83" s="26">
        <v>0</v>
      </c>
      <c r="E83" s="131">
        <f t="shared" si="3"/>
        <v>0</v>
      </c>
      <c r="F83" s="22">
        <v>0</v>
      </c>
      <c r="G83" s="267">
        <f>IFERROR(D83-F83,"")</f>
        <v>0</v>
      </c>
    </row>
    <row r="84" spans="1:12" ht="15" hidden="1" customHeight="1" x14ac:dyDescent="0.2">
      <c r="A84" s="101" t="e">
        <f t="shared" si="4"/>
        <v>#VALUE!</v>
      </c>
      <c r="B84" s="171" t="s">
        <v>136</v>
      </c>
      <c r="C84" s="26"/>
      <c r="D84" s="26" t="e">
        <v>#VALUE!</v>
      </c>
      <c r="E84" s="131">
        <f t="shared" si="3"/>
        <v>0</v>
      </c>
      <c r="F84" s="22" t="e">
        <v>#VALUE!</v>
      </c>
      <c r="G84" s="267" t="str">
        <f>IFERROR(D84-F84,"")</f>
        <v/>
      </c>
    </row>
    <row r="85" spans="1:12" ht="15.75" x14ac:dyDescent="0.2">
      <c r="A85" s="101">
        <f t="shared" si="4"/>
        <v>32.856714000000004</v>
      </c>
      <c r="B85" s="171" t="s">
        <v>46</v>
      </c>
      <c r="C85" s="26"/>
      <c r="D85" s="26">
        <v>32.856714000000004</v>
      </c>
      <c r="E85" s="131">
        <f t="shared" si="3"/>
        <v>0</v>
      </c>
      <c r="F85" s="22">
        <v>42.905709000000002</v>
      </c>
      <c r="G85" s="267">
        <f>IFERROR(D85-F85,"")</f>
        <v>-10.048994999999998</v>
      </c>
    </row>
    <row r="86" spans="1:12" ht="15.75" x14ac:dyDescent="0.2">
      <c r="A86" s="101">
        <f t="shared" si="4"/>
        <v>51.86148</v>
      </c>
      <c r="B86" s="171" t="s">
        <v>47</v>
      </c>
      <c r="C86" s="26"/>
      <c r="D86" s="26">
        <v>51.86148</v>
      </c>
      <c r="E86" s="131">
        <f t="shared" si="3"/>
        <v>0</v>
      </c>
      <c r="F86" s="22">
        <v>50.217200000000005</v>
      </c>
      <c r="G86" s="267">
        <f>IFERROR(D86-F86,"")</f>
        <v>1.6442799999999949</v>
      </c>
    </row>
    <row r="87" spans="1:12" ht="15.75" x14ac:dyDescent="0.2">
      <c r="A87" s="101">
        <f t="shared" si="4"/>
        <v>9.4957170000000026</v>
      </c>
      <c r="B87" s="171" t="s">
        <v>48</v>
      </c>
      <c r="C87" s="26"/>
      <c r="D87" s="26">
        <v>9.4957170000000026</v>
      </c>
      <c r="E87" s="131">
        <f t="shared" si="3"/>
        <v>0</v>
      </c>
      <c r="F87" s="22">
        <v>16.737215000000003</v>
      </c>
      <c r="G87" s="267">
        <f>IFERROR(D87-F87,"")</f>
        <v>-7.241498</v>
      </c>
    </row>
    <row r="88" spans="1:12" ht="15.75" x14ac:dyDescent="0.2">
      <c r="A88" s="101">
        <f t="shared" si="4"/>
        <v>14.291904000000002</v>
      </c>
      <c r="B88" s="168" t="s">
        <v>49</v>
      </c>
      <c r="C88" s="26"/>
      <c r="D88" s="26">
        <v>14.291904000000002</v>
      </c>
      <c r="E88" s="131">
        <f t="shared" si="3"/>
        <v>0</v>
      </c>
      <c r="F88" s="22">
        <v>16.040618000000002</v>
      </c>
      <c r="G88" s="267">
        <f>IFERROR(D88-F88,"")</f>
        <v>-1.7487139999999997</v>
      </c>
    </row>
    <row r="89" spans="1:12" s="56" customFormat="1" ht="15.75" hidden="1" x14ac:dyDescent="0.25">
      <c r="A89" s="101" t="str">
        <f t="shared" si="4"/>
        <v>x</v>
      </c>
      <c r="B89" s="170" t="s">
        <v>50</v>
      </c>
      <c r="C89" s="217">
        <f>SUM(C90:C101)</f>
        <v>0</v>
      </c>
      <c r="D89" s="136">
        <v>0</v>
      </c>
      <c r="E89" s="132">
        <f t="shared" si="3"/>
        <v>0</v>
      </c>
      <c r="F89" s="58">
        <v>0</v>
      </c>
      <c r="G89" s="217">
        <f>IFERROR(D89-F89,"")</f>
        <v>0</v>
      </c>
      <c r="H89" s="354"/>
      <c r="I89" s="354"/>
      <c r="J89" s="354"/>
      <c r="K89" s="354"/>
      <c r="L89" s="354"/>
    </row>
    <row r="90" spans="1:12" ht="15" hidden="1" customHeight="1" x14ac:dyDescent="0.2">
      <c r="A90" s="101" t="str">
        <f t="shared" si="4"/>
        <v>x</v>
      </c>
      <c r="B90" s="171" t="s">
        <v>97</v>
      </c>
      <c r="C90" s="26"/>
      <c r="D90" s="26">
        <v>0</v>
      </c>
      <c r="E90" s="131">
        <f t="shared" si="3"/>
        <v>0</v>
      </c>
      <c r="F90" s="22">
        <v>0</v>
      </c>
      <c r="G90" s="267">
        <f>IFERROR(D90-F90,"")</f>
        <v>0</v>
      </c>
    </row>
    <row r="91" spans="1:12" ht="15" hidden="1" customHeight="1" x14ac:dyDescent="0.2">
      <c r="A91" s="101" t="str">
        <f t="shared" si="4"/>
        <v>x</v>
      </c>
      <c r="B91" s="171" t="s">
        <v>98</v>
      </c>
      <c r="C91" s="26"/>
      <c r="D91" s="26">
        <v>0</v>
      </c>
      <c r="E91" s="131">
        <f t="shared" si="3"/>
        <v>0</v>
      </c>
      <c r="F91" s="22">
        <v>0</v>
      </c>
      <c r="G91" s="267">
        <f>IFERROR(D91-F91,"")</f>
        <v>0</v>
      </c>
    </row>
    <row r="92" spans="1:12" ht="15" hidden="1" customHeight="1" x14ac:dyDescent="0.2">
      <c r="A92" s="101" t="str">
        <f t="shared" si="4"/>
        <v>x</v>
      </c>
      <c r="B92" s="171" t="s">
        <v>61</v>
      </c>
      <c r="C92" s="26"/>
      <c r="D92" s="26">
        <v>0</v>
      </c>
      <c r="E92" s="131">
        <f t="shared" si="3"/>
        <v>0</v>
      </c>
      <c r="F92" s="22">
        <v>0</v>
      </c>
      <c r="G92" s="267">
        <f>IFERROR(D92-F92,"")</f>
        <v>0</v>
      </c>
    </row>
    <row r="93" spans="1:12" s="40" customFormat="1" ht="15.75" hidden="1" customHeight="1" x14ac:dyDescent="0.25">
      <c r="A93" s="101" t="e">
        <f t="shared" si="4"/>
        <v>#VALUE!</v>
      </c>
      <c r="B93" s="171" t="s">
        <v>136</v>
      </c>
      <c r="C93" s="26"/>
      <c r="D93" s="26" t="e">
        <v>#VALUE!</v>
      </c>
      <c r="E93" s="131">
        <f t="shared" si="3"/>
        <v>0</v>
      </c>
      <c r="F93" s="22" t="e">
        <v>#VALUE!</v>
      </c>
      <c r="G93" s="267" t="str">
        <f>IFERROR(D93-F93,"")</f>
        <v/>
      </c>
      <c r="H93" s="173"/>
      <c r="I93" s="173"/>
      <c r="J93" s="173"/>
      <c r="K93" s="173"/>
      <c r="L93" s="173"/>
    </row>
    <row r="94" spans="1:12" ht="15.75" hidden="1" x14ac:dyDescent="0.2">
      <c r="A94" s="101" t="str">
        <f t="shared" si="4"/>
        <v>x</v>
      </c>
      <c r="B94" s="171" t="s">
        <v>51</v>
      </c>
      <c r="C94" s="26"/>
      <c r="D94" s="26">
        <v>0</v>
      </c>
      <c r="E94" s="131">
        <f>IFERROR(#REF!/C94*100,0)</f>
        <v>0</v>
      </c>
      <c r="F94" s="22">
        <v>0</v>
      </c>
      <c r="G94" s="267">
        <f>IFERROR(D94-F94,"")</f>
        <v>0</v>
      </c>
    </row>
    <row r="95" spans="1:12" ht="15" hidden="1" customHeight="1" x14ac:dyDescent="0.2">
      <c r="A95" s="101" t="str">
        <f t="shared" si="4"/>
        <v>x</v>
      </c>
      <c r="B95" s="218" t="s">
        <v>52</v>
      </c>
      <c r="C95" s="26"/>
      <c r="D95" s="26">
        <v>0</v>
      </c>
      <c r="E95" s="131">
        <f t="shared" ref="E95:E101" si="5">IFERROR(D95/C95*100,0)</f>
        <v>0</v>
      </c>
      <c r="F95" s="22">
        <v>0</v>
      </c>
      <c r="G95" s="267">
        <f>IFERROR(D95-F95,"")</f>
        <v>0</v>
      </c>
    </row>
    <row r="96" spans="1:12" ht="15" hidden="1" customHeight="1" x14ac:dyDescent="0.2">
      <c r="A96" s="101" t="str">
        <f t="shared" si="4"/>
        <v>x</v>
      </c>
      <c r="B96" s="171" t="s">
        <v>53</v>
      </c>
      <c r="C96" s="26"/>
      <c r="D96" s="26">
        <v>0</v>
      </c>
      <c r="E96" s="131">
        <f t="shared" si="5"/>
        <v>0</v>
      </c>
      <c r="F96" s="22">
        <v>0</v>
      </c>
      <c r="G96" s="267">
        <f>IFERROR(D96-F96,"")</f>
        <v>0</v>
      </c>
    </row>
    <row r="97" spans="1:7" ht="15" hidden="1" customHeight="1" x14ac:dyDescent="0.2">
      <c r="A97" s="101" t="str">
        <f t="shared" si="4"/>
        <v>x</v>
      </c>
      <c r="B97" s="205" t="s">
        <v>82</v>
      </c>
      <c r="C97" s="26"/>
      <c r="D97" s="26">
        <v>0</v>
      </c>
      <c r="E97" s="131">
        <f t="shared" si="5"/>
        <v>0</v>
      </c>
      <c r="F97" s="22">
        <v>0</v>
      </c>
      <c r="G97" s="267">
        <f>IFERROR(D97-F97,"")</f>
        <v>0</v>
      </c>
    </row>
    <row r="98" spans="1:7" ht="15" hidden="1" customHeight="1" x14ac:dyDescent="0.2">
      <c r="A98" s="101" t="e">
        <f t="shared" si="4"/>
        <v>#VALUE!</v>
      </c>
      <c r="B98" s="171" t="s">
        <v>136</v>
      </c>
      <c r="C98" s="26"/>
      <c r="D98" s="26" t="e">
        <v>#VALUE!</v>
      </c>
      <c r="E98" s="131">
        <f t="shared" si="5"/>
        <v>0</v>
      </c>
      <c r="F98" s="22" t="e">
        <v>#VALUE!</v>
      </c>
      <c r="G98" s="267" t="str">
        <f>IFERROR(D98-F98,"")</f>
        <v/>
      </c>
    </row>
    <row r="99" spans="1:7" ht="15" hidden="1" customHeight="1" x14ac:dyDescent="0.2">
      <c r="A99" s="101" t="str">
        <f t="shared" si="4"/>
        <v>x</v>
      </c>
      <c r="B99" s="171" t="s">
        <v>55</v>
      </c>
      <c r="C99" s="26"/>
      <c r="D99" s="26">
        <v>0</v>
      </c>
      <c r="E99" s="131">
        <f t="shared" si="5"/>
        <v>0</v>
      </c>
      <c r="F99" s="22">
        <v>0</v>
      </c>
      <c r="G99" s="267">
        <f>IFERROR(D99-F99,"")</f>
        <v>0</v>
      </c>
    </row>
    <row r="100" spans="1:7" ht="15" hidden="1" customHeight="1" x14ac:dyDescent="0.2">
      <c r="A100" s="101" t="str">
        <f t="shared" si="4"/>
        <v>x</v>
      </c>
      <c r="B100" s="171" t="s">
        <v>56</v>
      </c>
      <c r="C100" s="26"/>
      <c r="D100" s="26">
        <v>0</v>
      </c>
      <c r="E100" s="131">
        <f t="shared" si="5"/>
        <v>0</v>
      </c>
      <c r="F100" s="22">
        <v>0</v>
      </c>
      <c r="G100" s="267">
        <f>IFERROR(D100-F100,"")</f>
        <v>0</v>
      </c>
    </row>
    <row r="101" spans="1:7" ht="15" hidden="1" customHeight="1" x14ac:dyDescent="0.2">
      <c r="A101" s="101" t="str">
        <f t="shared" si="4"/>
        <v>x</v>
      </c>
      <c r="B101" s="179" t="s">
        <v>99</v>
      </c>
      <c r="C101" s="156"/>
      <c r="D101" s="156">
        <v>0</v>
      </c>
      <c r="E101" s="133">
        <f t="shared" si="5"/>
        <v>0</v>
      </c>
      <c r="F101" s="270">
        <v>0</v>
      </c>
      <c r="G101" s="269">
        <f>IFERROR(D101-F101,"")</f>
        <v>0</v>
      </c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1" orientation="portrait" r:id="rId1"/>
  <rowBreaks count="1" manualBreakCount="1">
    <brk id="44" max="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N101"/>
  <sheetViews>
    <sheetView showZeros="0" workbookViewId="0">
      <selection activeCell="B7" sqref="B7"/>
    </sheetView>
  </sheetViews>
  <sheetFormatPr defaultColWidth="9.140625" defaultRowHeight="15" x14ac:dyDescent="0.2"/>
  <cols>
    <col min="1" max="1" width="33.7109375" style="38" customWidth="1"/>
    <col min="2" max="4" width="10.7109375" style="38" customWidth="1"/>
    <col min="5" max="13" width="9.140625" style="38"/>
    <col min="14" max="14" width="12.7109375" style="38" customWidth="1"/>
    <col min="15" max="16384" width="9.140625" style="38"/>
  </cols>
  <sheetData>
    <row r="1" spans="1:14" ht="26.25" customHeight="1" x14ac:dyDescent="0.2">
      <c r="A1" s="400" t="s">
        <v>81</v>
      </c>
      <c r="B1" s="400"/>
      <c r="C1" s="400"/>
      <c r="D1" s="400"/>
      <c r="M1" s="64" t="s">
        <v>110</v>
      </c>
      <c r="N1" s="65">
        <v>43649</v>
      </c>
    </row>
    <row r="2" spans="1:14" ht="15.75" x14ac:dyDescent="0.25">
      <c r="A2" s="63" t="s">
        <v>100</v>
      </c>
      <c r="B2" s="402">
        <f ca="1">TODAY()</f>
        <v>44868</v>
      </c>
      <c r="C2" s="402"/>
      <c r="D2" s="63"/>
      <c r="E2" s="63"/>
      <c r="F2" s="63"/>
    </row>
    <row r="3" spans="1:14" ht="24.75" customHeight="1" x14ac:dyDescent="0.2">
      <c r="A3" s="370" t="s">
        <v>0</v>
      </c>
      <c r="B3" s="396" t="s">
        <v>134</v>
      </c>
      <c r="C3" s="396"/>
      <c r="D3" s="396"/>
    </row>
    <row r="4" spans="1:14" ht="46.5" customHeight="1" x14ac:dyDescent="0.2">
      <c r="A4" s="401"/>
      <c r="B4" s="39" t="s">
        <v>111</v>
      </c>
      <c r="C4" s="39" t="s">
        <v>135</v>
      </c>
      <c r="D4" s="39" t="s">
        <v>69</v>
      </c>
    </row>
    <row r="5" spans="1:14" s="56" customFormat="1" ht="15.75" x14ac:dyDescent="0.2">
      <c r="A5" s="61" t="s">
        <v>1</v>
      </c>
      <c r="B5" s="53">
        <f>B6+B25+B36+B45+B53+B68+B75+B89</f>
        <v>700.3</v>
      </c>
      <c r="C5" s="53" t="e">
        <f>C6+C25+C36+C45+C53+C68+C75+C89</f>
        <v>#N/A</v>
      </c>
      <c r="D5" s="55" t="e">
        <f t="shared" ref="D5:D23" si="0">B5-C5</f>
        <v>#N/A</v>
      </c>
      <c r="E5" s="56">
        <f>E6+E25+E36+E45+E53+E68+E75+E89</f>
        <v>0</v>
      </c>
      <c r="G5" s="56">
        <f>G6+G25+G36+G45+G53+G68+G75+G89</f>
        <v>0</v>
      </c>
    </row>
    <row r="6" spans="1:14" s="56" customFormat="1" ht="15.75" x14ac:dyDescent="0.25">
      <c r="A6" s="34" t="s">
        <v>2</v>
      </c>
      <c r="B6" s="57">
        <f>SUM(B7:B23)</f>
        <v>700.3</v>
      </c>
      <c r="C6" s="57" t="e">
        <f>SUM(C7:C23)</f>
        <v>#N/A</v>
      </c>
      <c r="D6" s="59" t="e">
        <f t="shared" si="0"/>
        <v>#N/A</v>
      </c>
      <c r="E6" s="56">
        <f>SUM(E7:E23)</f>
        <v>0</v>
      </c>
    </row>
    <row r="7" spans="1:14" x14ac:dyDescent="0.2">
      <c r="A7" s="35" t="s">
        <v>3</v>
      </c>
      <c r="B7" s="19">
        <v>700.3</v>
      </c>
      <c r="C7" s="22" t="e">
        <v>#N/A</v>
      </c>
      <c r="D7" s="32" t="e">
        <f t="shared" si="0"/>
        <v>#N/A</v>
      </c>
    </row>
    <row r="8" spans="1:14" x14ac:dyDescent="0.2">
      <c r="A8" s="35" t="s">
        <v>4</v>
      </c>
      <c r="B8" s="19"/>
      <c r="C8" s="22"/>
      <c r="D8" s="32">
        <f t="shared" si="0"/>
        <v>0</v>
      </c>
    </row>
    <row r="9" spans="1:14" x14ac:dyDescent="0.2">
      <c r="A9" s="35" t="s">
        <v>5</v>
      </c>
      <c r="B9" s="19"/>
      <c r="C9" s="22"/>
      <c r="D9" s="32">
        <f t="shared" si="0"/>
        <v>0</v>
      </c>
      <c r="F9" s="51"/>
    </row>
    <row r="10" spans="1:14" x14ac:dyDescent="0.2">
      <c r="A10" s="35" t="s">
        <v>6</v>
      </c>
      <c r="B10" s="19"/>
      <c r="C10" s="22"/>
      <c r="D10" s="32">
        <f t="shared" si="0"/>
        <v>0</v>
      </c>
    </row>
    <row r="11" spans="1:14" x14ac:dyDescent="0.2">
      <c r="A11" s="35" t="s">
        <v>7</v>
      </c>
      <c r="B11" s="19"/>
      <c r="C11" s="22"/>
      <c r="D11" s="32">
        <f t="shared" si="0"/>
        <v>0</v>
      </c>
    </row>
    <row r="12" spans="1:14" x14ac:dyDescent="0.2">
      <c r="A12" s="35" t="s">
        <v>8</v>
      </c>
      <c r="B12" s="19"/>
      <c r="C12" s="22"/>
      <c r="D12" s="32">
        <f t="shared" si="0"/>
        <v>0</v>
      </c>
    </row>
    <row r="13" spans="1:14" x14ac:dyDescent="0.2">
      <c r="A13" s="35" t="s">
        <v>9</v>
      </c>
      <c r="B13" s="19"/>
      <c r="C13" s="22"/>
      <c r="D13" s="32">
        <f t="shared" si="0"/>
        <v>0</v>
      </c>
    </row>
    <row r="14" spans="1:14" x14ac:dyDescent="0.2">
      <c r="A14" s="35" t="s">
        <v>10</v>
      </c>
      <c r="B14" s="19"/>
      <c r="C14" s="22"/>
      <c r="D14" s="32">
        <f t="shared" si="0"/>
        <v>0</v>
      </c>
    </row>
    <row r="15" spans="1:14" x14ac:dyDescent="0.2">
      <c r="A15" s="35" t="s">
        <v>11</v>
      </c>
      <c r="B15" s="19"/>
      <c r="C15" s="22"/>
      <c r="D15" s="32">
        <f t="shared" si="0"/>
        <v>0</v>
      </c>
    </row>
    <row r="16" spans="1:14" x14ac:dyDescent="0.2">
      <c r="A16" s="35" t="s">
        <v>58</v>
      </c>
      <c r="B16" s="19"/>
      <c r="C16" s="22"/>
      <c r="D16" s="32">
        <f t="shared" si="0"/>
        <v>0</v>
      </c>
    </row>
    <row r="17" spans="1:7" x14ac:dyDescent="0.2">
      <c r="A17" s="35" t="s">
        <v>12</v>
      </c>
      <c r="B17" s="19"/>
      <c r="C17" s="22"/>
      <c r="D17" s="32">
        <f t="shared" si="0"/>
        <v>0</v>
      </c>
    </row>
    <row r="18" spans="1:7" x14ac:dyDescent="0.2">
      <c r="A18" s="35" t="s">
        <v>13</v>
      </c>
      <c r="B18" s="19"/>
      <c r="C18" s="22"/>
      <c r="D18" s="32">
        <f t="shared" si="0"/>
        <v>0</v>
      </c>
    </row>
    <row r="19" spans="1:7" x14ac:dyDescent="0.2">
      <c r="A19" s="35" t="s">
        <v>14</v>
      </c>
      <c r="B19" s="19"/>
      <c r="C19" s="22"/>
      <c r="D19" s="32">
        <f t="shared" si="0"/>
        <v>0</v>
      </c>
    </row>
    <row r="20" spans="1:7" x14ac:dyDescent="0.2">
      <c r="A20" s="35" t="s">
        <v>15</v>
      </c>
      <c r="B20" s="19"/>
      <c r="C20" s="22"/>
      <c r="D20" s="32">
        <f t="shared" si="0"/>
        <v>0</v>
      </c>
    </row>
    <row r="21" spans="1:7" x14ac:dyDescent="0.2">
      <c r="A21" s="35" t="s">
        <v>16</v>
      </c>
      <c r="B21" s="19"/>
      <c r="C21" s="22"/>
      <c r="D21" s="32">
        <f t="shared" si="0"/>
        <v>0</v>
      </c>
    </row>
    <row r="22" spans="1:7" x14ac:dyDescent="0.2">
      <c r="A22" s="35" t="s">
        <v>17</v>
      </c>
      <c r="B22" s="19"/>
      <c r="C22" s="22"/>
      <c r="D22" s="32">
        <f t="shared" si="0"/>
        <v>0</v>
      </c>
    </row>
    <row r="23" spans="1:7" x14ac:dyDescent="0.2">
      <c r="A23" s="35" t="s">
        <v>18</v>
      </c>
      <c r="B23" s="19"/>
      <c r="C23" s="22"/>
      <c r="D23" s="32">
        <f t="shared" si="0"/>
        <v>0</v>
      </c>
    </row>
    <row r="24" spans="1:7" s="40" customFormat="1" ht="15.75" hidden="1" customHeight="1" x14ac:dyDescent="0.25">
      <c r="A24" s="35" t="s">
        <v>136</v>
      </c>
      <c r="B24" s="19"/>
      <c r="C24" s="22"/>
      <c r="D24" s="32"/>
    </row>
    <row r="25" spans="1:7" s="60" customFormat="1" ht="15.75" x14ac:dyDescent="0.25">
      <c r="A25" s="34" t="s">
        <v>19</v>
      </c>
      <c r="B25" s="57">
        <f>SUM(B26:B35)</f>
        <v>0</v>
      </c>
      <c r="C25" s="58">
        <f>SUM(C26:C35)</f>
        <v>0</v>
      </c>
      <c r="D25" s="59">
        <f t="shared" ref="D25:D35" si="1">B25-C25</f>
        <v>0</v>
      </c>
      <c r="E25" s="60">
        <f>SUM(E26:E35)</f>
        <v>0</v>
      </c>
      <c r="G25" s="60">
        <f>SUM(G26:G35)</f>
        <v>0</v>
      </c>
    </row>
    <row r="26" spans="1:7" ht="15" customHeight="1" x14ac:dyDescent="0.2">
      <c r="A26" s="35" t="s">
        <v>137</v>
      </c>
      <c r="B26" s="19"/>
      <c r="C26" s="22"/>
      <c r="D26" s="32">
        <f t="shared" si="1"/>
        <v>0</v>
      </c>
    </row>
    <row r="27" spans="1:7" ht="15" customHeight="1" x14ac:dyDescent="0.2">
      <c r="A27" s="35" t="s">
        <v>20</v>
      </c>
      <c r="B27" s="19"/>
      <c r="C27" s="22"/>
      <c r="D27" s="32">
        <f t="shared" si="1"/>
        <v>0</v>
      </c>
    </row>
    <row r="28" spans="1:7" ht="15" customHeight="1" x14ac:dyDescent="0.2">
      <c r="A28" s="35" t="s">
        <v>21</v>
      </c>
      <c r="B28" s="19"/>
      <c r="C28" s="22"/>
      <c r="D28" s="32">
        <f t="shared" si="1"/>
        <v>0</v>
      </c>
    </row>
    <row r="29" spans="1:7" ht="15" hidden="1" customHeight="1" x14ac:dyDescent="0.2">
      <c r="A29" s="35" t="s">
        <v>136</v>
      </c>
      <c r="B29" s="19"/>
      <c r="C29" s="22"/>
      <c r="D29" s="32">
        <f t="shared" si="1"/>
        <v>0</v>
      </c>
    </row>
    <row r="30" spans="1:7" x14ac:dyDescent="0.2">
      <c r="A30" s="35" t="s">
        <v>22</v>
      </c>
      <c r="B30" s="19"/>
      <c r="C30" s="22"/>
      <c r="D30" s="32">
        <f t="shared" si="1"/>
        <v>0</v>
      </c>
    </row>
    <row r="31" spans="1:7" x14ac:dyDescent="0.2">
      <c r="A31" s="35" t="s">
        <v>83</v>
      </c>
      <c r="B31" s="19"/>
      <c r="C31" s="22"/>
      <c r="D31" s="32">
        <f t="shared" si="1"/>
        <v>0</v>
      </c>
    </row>
    <row r="32" spans="1:7" x14ac:dyDescent="0.2">
      <c r="A32" s="35" t="s">
        <v>23</v>
      </c>
      <c r="B32" s="19"/>
      <c r="C32" s="22"/>
      <c r="D32" s="32">
        <f t="shared" si="1"/>
        <v>0</v>
      </c>
    </row>
    <row r="33" spans="1:7" ht="15" customHeight="1" x14ac:dyDescent="0.2">
      <c r="A33" s="35" t="s">
        <v>24</v>
      </c>
      <c r="B33" s="19"/>
      <c r="C33" s="22"/>
      <c r="D33" s="32">
        <f t="shared" si="1"/>
        <v>0</v>
      </c>
    </row>
    <row r="34" spans="1:7" x14ac:dyDescent="0.2">
      <c r="A34" s="35" t="s">
        <v>25</v>
      </c>
      <c r="B34" s="19"/>
      <c r="C34" s="22"/>
      <c r="D34" s="32">
        <f t="shared" si="1"/>
        <v>0</v>
      </c>
    </row>
    <row r="35" spans="1:7" s="40" customFormat="1" ht="15.75" x14ac:dyDescent="0.25">
      <c r="A35" s="35" t="s">
        <v>26</v>
      </c>
      <c r="B35" s="19"/>
      <c r="C35" s="22"/>
      <c r="D35" s="32">
        <f t="shared" si="1"/>
        <v>0</v>
      </c>
    </row>
    <row r="36" spans="1:7" s="60" customFormat="1" ht="15.75" x14ac:dyDescent="0.25">
      <c r="A36" s="34" t="s">
        <v>59</v>
      </c>
      <c r="B36" s="57">
        <f>SUM(B37:B44)</f>
        <v>0</v>
      </c>
      <c r="C36" s="58">
        <f>SUM(C37:C44)</f>
        <v>0</v>
      </c>
      <c r="D36" s="59">
        <f>SUM(D37:D43)</f>
        <v>0</v>
      </c>
      <c r="E36" s="60">
        <f>SUM(E37:E44)</f>
        <v>0</v>
      </c>
      <c r="G36" s="60">
        <f>SUM(G37:G44)</f>
        <v>0</v>
      </c>
    </row>
    <row r="37" spans="1:7" x14ac:dyDescent="0.2">
      <c r="A37" s="35" t="s">
        <v>84</v>
      </c>
      <c r="B37" s="19"/>
      <c r="C37" s="22"/>
      <c r="D37" s="32">
        <f t="shared" ref="D37:D43" si="2">B37-C37</f>
        <v>0</v>
      </c>
    </row>
    <row r="38" spans="1:7" x14ac:dyDescent="0.2">
      <c r="A38" s="35" t="s">
        <v>85</v>
      </c>
      <c r="B38" s="19"/>
      <c r="C38" s="22"/>
      <c r="D38" s="32">
        <f t="shared" si="2"/>
        <v>0</v>
      </c>
    </row>
    <row r="39" spans="1:7" x14ac:dyDescent="0.2">
      <c r="A39" s="36" t="s">
        <v>63</v>
      </c>
      <c r="B39" s="19"/>
      <c r="C39" s="22"/>
      <c r="D39" s="32">
        <f t="shared" si="2"/>
        <v>0</v>
      </c>
    </row>
    <row r="40" spans="1:7" x14ac:dyDescent="0.2">
      <c r="A40" s="35" t="s">
        <v>27</v>
      </c>
      <c r="B40" s="19"/>
      <c r="C40" s="22"/>
      <c r="D40" s="32">
        <f t="shared" si="2"/>
        <v>0</v>
      </c>
    </row>
    <row r="41" spans="1:7" x14ac:dyDescent="0.2">
      <c r="A41" s="35" t="s">
        <v>28</v>
      </c>
      <c r="B41" s="19"/>
      <c r="C41" s="22"/>
      <c r="D41" s="32">
        <f t="shared" si="2"/>
        <v>0</v>
      </c>
    </row>
    <row r="42" spans="1:7" x14ac:dyDescent="0.2">
      <c r="A42" s="35" t="s">
        <v>29</v>
      </c>
      <c r="B42" s="19"/>
      <c r="C42" s="22"/>
      <c r="D42" s="32">
        <f t="shared" si="2"/>
        <v>0</v>
      </c>
    </row>
    <row r="43" spans="1:7" x14ac:dyDescent="0.2">
      <c r="A43" s="35" t="s">
        <v>30</v>
      </c>
      <c r="B43" s="19"/>
      <c r="C43" s="22"/>
      <c r="D43" s="32">
        <f t="shared" si="2"/>
        <v>0</v>
      </c>
    </row>
    <row r="44" spans="1:7" s="40" customFormat="1" ht="15.75" customHeight="1" x14ac:dyDescent="0.25">
      <c r="A44" s="35" t="s">
        <v>64</v>
      </c>
      <c r="B44" s="19"/>
      <c r="C44" s="22"/>
      <c r="D44" s="32"/>
    </row>
    <row r="45" spans="1:7" s="60" customFormat="1" ht="15.75" x14ac:dyDescent="0.25">
      <c r="A45" s="34" t="s">
        <v>62</v>
      </c>
      <c r="B45" s="57">
        <f>SUM(B46:B52)</f>
        <v>0</v>
      </c>
      <c r="C45" s="58">
        <f>SUM(C46:C52)</f>
        <v>0</v>
      </c>
      <c r="D45" s="59">
        <f t="shared" ref="D45:D76" si="3">B45-C45</f>
        <v>0</v>
      </c>
      <c r="E45" s="60">
        <f>SUM(E46:E52)</f>
        <v>0</v>
      </c>
      <c r="G45" s="60">
        <f>SUM(G46:G52)</f>
        <v>0</v>
      </c>
    </row>
    <row r="46" spans="1:7" x14ac:dyDescent="0.2">
      <c r="A46" s="35" t="s">
        <v>86</v>
      </c>
      <c r="B46" s="19"/>
      <c r="C46" s="22"/>
      <c r="D46" s="32">
        <f t="shared" si="3"/>
        <v>0</v>
      </c>
    </row>
    <row r="47" spans="1:7" x14ac:dyDescent="0.2">
      <c r="A47" s="35" t="s">
        <v>87</v>
      </c>
      <c r="B47" s="19"/>
      <c r="C47" s="22"/>
      <c r="D47" s="32">
        <f t="shared" si="3"/>
        <v>0</v>
      </c>
    </row>
    <row r="48" spans="1:7" x14ac:dyDescent="0.2">
      <c r="A48" s="35" t="s">
        <v>88</v>
      </c>
      <c r="B48" s="19"/>
      <c r="C48" s="22"/>
      <c r="D48" s="32">
        <f t="shared" si="3"/>
        <v>0</v>
      </c>
    </row>
    <row r="49" spans="1:7" x14ac:dyDescent="0.2">
      <c r="A49" s="35" t="s">
        <v>89</v>
      </c>
      <c r="B49" s="19"/>
      <c r="C49" s="22"/>
      <c r="D49" s="32">
        <f t="shared" si="3"/>
        <v>0</v>
      </c>
    </row>
    <row r="50" spans="1:7" x14ac:dyDescent="0.2">
      <c r="A50" s="35" t="s">
        <v>101</v>
      </c>
      <c r="B50" s="19"/>
      <c r="C50" s="22"/>
      <c r="D50" s="32">
        <f t="shared" si="3"/>
        <v>0</v>
      </c>
    </row>
    <row r="51" spans="1:7" x14ac:dyDescent="0.2">
      <c r="A51" s="35" t="s">
        <v>90</v>
      </c>
      <c r="B51" s="19"/>
      <c r="C51" s="22"/>
      <c r="D51" s="32">
        <f t="shared" si="3"/>
        <v>0</v>
      </c>
    </row>
    <row r="52" spans="1:7" s="40" customFormat="1" ht="15.75" x14ac:dyDescent="0.25">
      <c r="A52" s="35" t="s">
        <v>102</v>
      </c>
      <c r="B52" s="19"/>
      <c r="C52" s="22"/>
      <c r="D52" s="32">
        <f t="shared" si="3"/>
        <v>0</v>
      </c>
    </row>
    <row r="53" spans="1:7" s="60" customFormat="1" ht="15.75" x14ac:dyDescent="0.25">
      <c r="A53" s="37" t="s">
        <v>31</v>
      </c>
      <c r="B53" s="57">
        <f>SUM(B54:B67)</f>
        <v>0</v>
      </c>
      <c r="C53" s="58">
        <f>SUM(C54:C67)</f>
        <v>0</v>
      </c>
      <c r="D53" s="59">
        <f t="shared" si="3"/>
        <v>0</v>
      </c>
      <c r="E53" s="60">
        <f>SUM(E54:E67)</f>
        <v>0</v>
      </c>
      <c r="G53" s="60">
        <f>SUM(G54:G67)</f>
        <v>0</v>
      </c>
    </row>
    <row r="54" spans="1:7" x14ac:dyDescent="0.2">
      <c r="A54" s="28" t="s">
        <v>91</v>
      </c>
      <c r="B54" s="19"/>
      <c r="C54" s="22"/>
      <c r="D54" s="32">
        <f t="shared" si="3"/>
        <v>0</v>
      </c>
    </row>
    <row r="55" spans="1:7" x14ac:dyDescent="0.2">
      <c r="A55" s="28" t="s">
        <v>92</v>
      </c>
      <c r="B55" s="19"/>
      <c r="C55" s="22"/>
      <c r="D55" s="32">
        <f t="shared" si="3"/>
        <v>0</v>
      </c>
    </row>
    <row r="56" spans="1:7" x14ac:dyDescent="0.2">
      <c r="A56" s="28" t="s">
        <v>93</v>
      </c>
      <c r="B56" s="19"/>
      <c r="C56" s="22"/>
      <c r="D56" s="32">
        <f t="shared" si="3"/>
        <v>0</v>
      </c>
    </row>
    <row r="57" spans="1:7" x14ac:dyDescent="0.2">
      <c r="A57" s="28" t="s">
        <v>94</v>
      </c>
      <c r="B57" s="19"/>
      <c r="C57" s="22"/>
      <c r="D57" s="32">
        <f t="shared" si="3"/>
        <v>0</v>
      </c>
    </row>
    <row r="58" spans="1:7" x14ac:dyDescent="0.2">
      <c r="A58" s="28" t="s">
        <v>57</v>
      </c>
      <c r="B58" s="19"/>
      <c r="C58" s="22"/>
      <c r="D58" s="32">
        <f t="shared" si="3"/>
        <v>0</v>
      </c>
    </row>
    <row r="59" spans="1:7" x14ac:dyDescent="0.2">
      <c r="A59" s="28" t="s">
        <v>32</v>
      </c>
      <c r="B59" s="19"/>
      <c r="C59" s="22"/>
      <c r="D59" s="32">
        <f t="shared" si="3"/>
        <v>0</v>
      </c>
    </row>
    <row r="60" spans="1:7" x14ac:dyDescent="0.2">
      <c r="A60" s="28" t="s">
        <v>60</v>
      </c>
      <c r="B60" s="19"/>
      <c r="C60" s="22"/>
      <c r="D60" s="32">
        <f t="shared" si="3"/>
        <v>0</v>
      </c>
    </row>
    <row r="61" spans="1:7" x14ac:dyDescent="0.2">
      <c r="A61" s="28" t="s">
        <v>33</v>
      </c>
      <c r="B61" s="19"/>
      <c r="C61" s="22"/>
      <c r="D61" s="32">
        <f t="shared" si="3"/>
        <v>0</v>
      </c>
    </row>
    <row r="62" spans="1:7" x14ac:dyDescent="0.2">
      <c r="A62" s="28" t="s">
        <v>95</v>
      </c>
      <c r="B62" s="19"/>
      <c r="C62" s="22"/>
      <c r="D62" s="32">
        <f t="shared" si="3"/>
        <v>0</v>
      </c>
    </row>
    <row r="63" spans="1:7" x14ac:dyDescent="0.2">
      <c r="A63" s="28" t="s">
        <v>34</v>
      </c>
      <c r="B63" s="19"/>
      <c r="C63" s="22"/>
      <c r="D63" s="32">
        <f t="shared" si="3"/>
        <v>0</v>
      </c>
    </row>
    <row r="64" spans="1:7" x14ac:dyDescent="0.2">
      <c r="A64" s="28" t="s">
        <v>35</v>
      </c>
      <c r="B64" s="19"/>
      <c r="C64" s="22"/>
      <c r="D64" s="32">
        <f t="shared" si="3"/>
        <v>0</v>
      </c>
    </row>
    <row r="65" spans="1:7" x14ac:dyDescent="0.2">
      <c r="A65" s="35" t="s">
        <v>36</v>
      </c>
      <c r="B65" s="19"/>
      <c r="C65" s="22"/>
      <c r="D65" s="32">
        <f t="shared" si="3"/>
        <v>0</v>
      </c>
    </row>
    <row r="66" spans="1:7" x14ac:dyDescent="0.2">
      <c r="A66" s="35" t="s">
        <v>37</v>
      </c>
      <c r="B66" s="19"/>
      <c r="C66" s="22"/>
      <c r="D66" s="32">
        <f t="shared" si="3"/>
        <v>0</v>
      </c>
    </row>
    <row r="67" spans="1:7" s="40" customFormat="1" ht="15.75" x14ac:dyDescent="0.25">
      <c r="A67" s="28" t="s">
        <v>38</v>
      </c>
      <c r="B67" s="19"/>
      <c r="C67" s="22"/>
      <c r="D67" s="32">
        <f t="shared" si="3"/>
        <v>0</v>
      </c>
    </row>
    <row r="68" spans="1:7" s="60" customFormat="1" ht="15.75" x14ac:dyDescent="0.25">
      <c r="A68" s="37" t="s">
        <v>138</v>
      </c>
      <c r="B68" s="57">
        <f>SUM(B69:B74)</f>
        <v>0</v>
      </c>
      <c r="C68" s="58">
        <f>SUM(C69:C74)</f>
        <v>0</v>
      </c>
      <c r="D68" s="59">
        <f t="shared" si="3"/>
        <v>0</v>
      </c>
      <c r="E68" s="60">
        <f>SUM(E69:E74)</f>
        <v>0</v>
      </c>
      <c r="G68" s="60">
        <f>SUM(G69:G74)</f>
        <v>0</v>
      </c>
    </row>
    <row r="69" spans="1:7" x14ac:dyDescent="0.2">
      <c r="A69" s="28" t="s">
        <v>96</v>
      </c>
      <c r="B69" s="19"/>
      <c r="C69" s="22"/>
      <c r="D69" s="32">
        <f t="shared" si="3"/>
        <v>0</v>
      </c>
    </row>
    <row r="70" spans="1:7" x14ac:dyDescent="0.2">
      <c r="A70" s="28" t="s">
        <v>39</v>
      </c>
      <c r="B70" s="19"/>
      <c r="C70" s="22"/>
      <c r="D70" s="32">
        <f t="shared" si="3"/>
        <v>0</v>
      </c>
    </row>
    <row r="71" spans="1:7" x14ac:dyDescent="0.2">
      <c r="A71" s="28" t="s">
        <v>40</v>
      </c>
      <c r="B71" s="19"/>
      <c r="C71" s="22"/>
      <c r="D71" s="32">
        <f t="shared" si="3"/>
        <v>0</v>
      </c>
    </row>
    <row r="72" spans="1:7" ht="15" hidden="1" customHeight="1" x14ac:dyDescent="0.2">
      <c r="A72" s="28" t="s">
        <v>136</v>
      </c>
      <c r="B72" s="19"/>
      <c r="C72" s="22"/>
      <c r="D72" s="32">
        <f t="shared" si="3"/>
        <v>0</v>
      </c>
    </row>
    <row r="73" spans="1:7" ht="15" hidden="1" customHeight="1" x14ac:dyDescent="0.2">
      <c r="A73" s="28" t="s">
        <v>136</v>
      </c>
      <c r="B73" s="19"/>
      <c r="C73" s="22"/>
      <c r="D73" s="32">
        <f t="shared" si="3"/>
        <v>0</v>
      </c>
    </row>
    <row r="74" spans="1:7" s="40" customFormat="1" ht="15.75" x14ac:dyDescent="0.25">
      <c r="A74" s="28" t="s">
        <v>41</v>
      </c>
      <c r="B74" s="19"/>
      <c r="C74" s="22"/>
      <c r="D74" s="32">
        <f t="shared" si="3"/>
        <v>0</v>
      </c>
    </row>
    <row r="75" spans="1:7" s="60" customFormat="1" ht="15.75" x14ac:dyDescent="0.25">
      <c r="A75" s="37" t="s">
        <v>42</v>
      </c>
      <c r="B75" s="57">
        <f>SUM(B76:B88)</f>
        <v>0</v>
      </c>
      <c r="C75" s="58">
        <f>SUM(C76:C88)</f>
        <v>0</v>
      </c>
      <c r="D75" s="59">
        <f t="shared" si="3"/>
        <v>0</v>
      </c>
      <c r="E75" s="60">
        <f>SUM(E76:E88)</f>
        <v>0</v>
      </c>
      <c r="G75" s="60">
        <f>SUM(G76:G88)</f>
        <v>0</v>
      </c>
    </row>
    <row r="76" spans="1:7" ht="15" customHeight="1" x14ac:dyDescent="0.2">
      <c r="A76" s="28" t="s">
        <v>139</v>
      </c>
      <c r="B76" s="19"/>
      <c r="C76" s="22"/>
      <c r="D76" s="32">
        <f t="shared" si="3"/>
        <v>0</v>
      </c>
    </row>
    <row r="77" spans="1:7" ht="15" customHeight="1" x14ac:dyDescent="0.2">
      <c r="A77" s="28" t="s">
        <v>140</v>
      </c>
      <c r="B77" s="19"/>
      <c r="C77" s="22"/>
      <c r="D77" s="32">
        <f t="shared" ref="D77:D101" si="4">B77-C77</f>
        <v>0</v>
      </c>
    </row>
    <row r="78" spans="1:7" ht="15" customHeight="1" x14ac:dyDescent="0.2">
      <c r="A78" s="28" t="s">
        <v>141</v>
      </c>
      <c r="B78" s="19"/>
      <c r="C78" s="22"/>
      <c r="D78" s="32">
        <f t="shared" si="4"/>
        <v>0</v>
      </c>
    </row>
    <row r="79" spans="1:7" x14ac:dyDescent="0.2">
      <c r="A79" s="28" t="s">
        <v>43</v>
      </c>
      <c r="B79" s="19"/>
      <c r="C79" s="22"/>
      <c r="D79" s="32">
        <f t="shared" si="4"/>
        <v>0</v>
      </c>
    </row>
    <row r="80" spans="1:7" x14ac:dyDescent="0.2">
      <c r="A80" s="28" t="s">
        <v>44</v>
      </c>
      <c r="B80" s="19"/>
      <c r="C80" s="22"/>
      <c r="D80" s="32">
        <f t="shared" si="4"/>
        <v>0</v>
      </c>
    </row>
    <row r="81" spans="1:7" ht="15" hidden="1" customHeight="1" x14ac:dyDescent="0.2">
      <c r="A81" s="28" t="s">
        <v>136</v>
      </c>
      <c r="B81" s="19"/>
      <c r="C81" s="22"/>
      <c r="D81" s="32">
        <f t="shared" si="4"/>
        <v>0</v>
      </c>
    </row>
    <row r="82" spans="1:7" ht="15" hidden="1" customHeight="1" x14ac:dyDescent="0.2">
      <c r="A82" s="28" t="s">
        <v>136</v>
      </c>
      <c r="B82" s="19"/>
      <c r="C82" s="22"/>
      <c r="D82" s="32">
        <f t="shared" si="4"/>
        <v>0</v>
      </c>
    </row>
    <row r="83" spans="1:7" x14ac:dyDescent="0.2">
      <c r="A83" s="28" t="s">
        <v>45</v>
      </c>
      <c r="B83" s="19"/>
      <c r="C83" s="22"/>
      <c r="D83" s="32">
        <f t="shared" si="4"/>
        <v>0</v>
      </c>
    </row>
    <row r="84" spans="1:7" ht="15" hidden="1" customHeight="1" x14ac:dyDescent="0.2">
      <c r="A84" s="28" t="s">
        <v>136</v>
      </c>
      <c r="B84" s="19"/>
      <c r="C84" s="22"/>
      <c r="D84" s="32">
        <f t="shared" si="4"/>
        <v>0</v>
      </c>
    </row>
    <row r="85" spans="1:7" x14ac:dyDescent="0.2">
      <c r="A85" s="28" t="s">
        <v>46</v>
      </c>
      <c r="B85" s="19"/>
      <c r="C85" s="22"/>
      <c r="D85" s="32">
        <f t="shared" si="4"/>
        <v>0</v>
      </c>
    </row>
    <row r="86" spans="1:7" x14ac:dyDescent="0.2">
      <c r="A86" s="28" t="s">
        <v>47</v>
      </c>
      <c r="B86" s="19"/>
      <c r="C86" s="22"/>
      <c r="D86" s="32">
        <f t="shared" si="4"/>
        <v>0</v>
      </c>
    </row>
    <row r="87" spans="1:7" x14ac:dyDescent="0.2">
      <c r="A87" s="28" t="s">
        <v>48</v>
      </c>
      <c r="B87" s="19"/>
      <c r="C87" s="22"/>
      <c r="D87" s="32">
        <f t="shared" si="4"/>
        <v>0</v>
      </c>
    </row>
    <row r="88" spans="1:7" x14ac:dyDescent="0.2">
      <c r="A88" s="35" t="s">
        <v>49</v>
      </c>
      <c r="B88" s="19"/>
      <c r="C88" s="22"/>
      <c r="D88" s="32">
        <f t="shared" si="4"/>
        <v>0</v>
      </c>
    </row>
    <row r="89" spans="1:7" s="60" customFormat="1" ht="15.75" x14ac:dyDescent="0.25">
      <c r="A89" s="37" t="s">
        <v>50</v>
      </c>
      <c r="B89" s="57">
        <f>SUM(B90:B101)</f>
        <v>0</v>
      </c>
      <c r="C89" s="58">
        <f>SUM(C90:C101)</f>
        <v>0</v>
      </c>
      <c r="D89" s="59">
        <f t="shared" si="4"/>
        <v>0</v>
      </c>
      <c r="E89" s="60">
        <f>SUM(E90:E101)</f>
        <v>0</v>
      </c>
      <c r="G89" s="60">
        <f>SUM(G90:G101)</f>
        <v>0</v>
      </c>
    </row>
    <row r="90" spans="1:7" ht="15" customHeight="1" x14ac:dyDescent="0.2">
      <c r="A90" s="28" t="s">
        <v>97</v>
      </c>
      <c r="B90" s="19"/>
      <c r="C90" s="22"/>
      <c r="D90" s="32">
        <f t="shared" si="4"/>
        <v>0</v>
      </c>
    </row>
    <row r="91" spans="1:7" ht="15" customHeight="1" x14ac:dyDescent="0.2">
      <c r="A91" s="50" t="s">
        <v>98</v>
      </c>
      <c r="B91" s="22">
        <v>0</v>
      </c>
      <c r="C91" s="22"/>
      <c r="D91" s="32">
        <f t="shared" si="4"/>
        <v>0</v>
      </c>
    </row>
    <row r="92" spans="1:7" ht="15" customHeight="1" x14ac:dyDescent="0.2">
      <c r="A92" s="50" t="s">
        <v>61</v>
      </c>
      <c r="B92" s="22"/>
      <c r="C92" s="22"/>
      <c r="D92" s="32">
        <f t="shared" si="4"/>
        <v>0</v>
      </c>
    </row>
    <row r="93" spans="1:7" s="40" customFormat="1" ht="15.75" hidden="1" customHeight="1" x14ac:dyDescent="0.25">
      <c r="A93" s="50" t="s">
        <v>136</v>
      </c>
      <c r="B93" s="22"/>
      <c r="C93" s="22"/>
      <c r="D93" s="32">
        <f t="shared" si="4"/>
        <v>0</v>
      </c>
    </row>
    <row r="94" spans="1:7" x14ac:dyDescent="0.2">
      <c r="A94" s="50" t="s">
        <v>51</v>
      </c>
      <c r="B94" s="22"/>
      <c r="C94" s="22"/>
      <c r="D94" s="32">
        <f t="shared" si="4"/>
        <v>0</v>
      </c>
    </row>
    <row r="95" spans="1:7" ht="15" customHeight="1" x14ac:dyDescent="0.2">
      <c r="A95" s="50" t="s">
        <v>52</v>
      </c>
      <c r="B95" s="42"/>
      <c r="C95" s="42"/>
      <c r="D95" s="43">
        <f t="shared" si="4"/>
        <v>0</v>
      </c>
    </row>
    <row r="96" spans="1:7" ht="15" customHeight="1" x14ac:dyDescent="0.2">
      <c r="A96" s="50" t="s">
        <v>53</v>
      </c>
      <c r="B96" s="42"/>
      <c r="C96" s="42"/>
      <c r="D96" s="43">
        <f t="shared" si="4"/>
        <v>0</v>
      </c>
    </row>
    <row r="97" spans="1:4" ht="15" customHeight="1" x14ac:dyDescent="0.2">
      <c r="A97" s="28" t="s">
        <v>82</v>
      </c>
      <c r="B97" s="41"/>
      <c r="C97" s="42"/>
      <c r="D97" s="43">
        <f t="shared" si="4"/>
        <v>0</v>
      </c>
    </row>
    <row r="98" spans="1:4" ht="15" hidden="1" customHeight="1" x14ac:dyDescent="0.2">
      <c r="A98" s="28" t="s">
        <v>136</v>
      </c>
      <c r="B98" s="41"/>
      <c r="C98" s="42"/>
      <c r="D98" s="43">
        <f t="shared" si="4"/>
        <v>0</v>
      </c>
    </row>
    <row r="99" spans="1:4" ht="15" customHeight="1" x14ac:dyDescent="0.2">
      <c r="A99" s="28" t="s">
        <v>55</v>
      </c>
      <c r="B99" s="41"/>
      <c r="C99" s="42"/>
      <c r="D99" s="43">
        <f t="shared" si="4"/>
        <v>0</v>
      </c>
    </row>
    <row r="100" spans="1:4" ht="15" customHeight="1" x14ac:dyDescent="0.2">
      <c r="A100" s="28" t="s">
        <v>56</v>
      </c>
      <c r="B100" s="41"/>
      <c r="C100" s="42"/>
      <c r="D100" s="43">
        <f t="shared" si="4"/>
        <v>0</v>
      </c>
    </row>
    <row r="101" spans="1:4" ht="15" customHeight="1" x14ac:dyDescent="0.2">
      <c r="A101" s="29" t="s">
        <v>99</v>
      </c>
      <c r="B101" s="44"/>
      <c r="C101" s="45"/>
      <c r="D101" s="46">
        <f t="shared" si="4"/>
        <v>0</v>
      </c>
    </row>
  </sheetData>
  <mergeCells count="4">
    <mergeCell ref="A1:D1"/>
    <mergeCell ref="A3:A4"/>
    <mergeCell ref="B3:D3"/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23.7109375" style="68" hidden="1" customWidth="1"/>
    <col min="2" max="2" width="33.85546875" style="7" customWidth="1"/>
    <col min="3" max="3" width="16" style="7" customWidth="1"/>
    <col min="4" max="4" width="11" style="7" customWidth="1"/>
    <col min="5" max="5" width="11.42578125" style="7" customWidth="1"/>
    <col min="6" max="6" width="9.42578125" style="7" customWidth="1"/>
    <col min="7" max="7" width="11.42578125" style="7" customWidth="1"/>
    <col min="8" max="8" width="23.42578125" style="7" customWidth="1"/>
    <col min="9" max="9" width="11" style="7" customWidth="1"/>
    <col min="10" max="10" width="12" style="8" customWidth="1"/>
    <col min="11" max="11" width="9.85546875" style="7" customWidth="1"/>
    <col min="12" max="12" width="11.85546875" style="7" customWidth="1"/>
    <col min="13" max="13" width="9.7109375" style="7" customWidth="1"/>
    <col min="14" max="14" width="9.85546875" style="7" customWidth="1"/>
    <col min="15" max="15" width="11" style="7" customWidth="1"/>
    <col min="16" max="16" width="35.7109375" style="115" customWidth="1"/>
    <col min="17" max="17" width="20.42578125" style="67" hidden="1" customWidth="1"/>
    <col min="18" max="18" width="23" style="66" customWidth="1"/>
    <col min="19" max="16384" width="9.140625" style="7"/>
  </cols>
  <sheetData>
    <row r="1" spans="1:18" ht="16.5" x14ac:dyDescent="0.2">
      <c r="B1" s="364" t="s">
        <v>70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103</v>
      </c>
      <c r="Q1" s="121"/>
      <c r="R1" s="177">
        <v>44092</v>
      </c>
    </row>
    <row r="2" spans="1:18" ht="16.899999999999999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125</v>
      </c>
      <c r="Q2" s="105"/>
      <c r="R2" s="106"/>
    </row>
    <row r="3" spans="1:18" s="8" customFormat="1" ht="27.7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114</v>
      </c>
      <c r="Q3" s="105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  <c r="Q4" s="70"/>
      <c r="R4" s="70"/>
    </row>
    <row r="5" spans="1:18" s="54" customFormat="1" ht="15.75" x14ac:dyDescent="0.25">
      <c r="A5" s="101">
        <f>IF(OR(D5="",D5=0),"x",D5)</f>
        <v>29642.626066721998</v>
      </c>
      <c r="B5" s="199" t="s">
        <v>1</v>
      </c>
      <c r="C5" s="272">
        <v>29467.9692631</v>
      </c>
      <c r="D5" s="200">
        <v>29642.626066721998</v>
      </c>
      <c r="E5" s="235">
        <f>IFERROR(D5/C5*100,0)</f>
        <v>100.59270050834724</v>
      </c>
      <c r="F5" s="234">
        <v>28054.951634998321</v>
      </c>
      <c r="G5" s="81">
        <f>IFERROR(D5-F5,"")</f>
        <v>1587.6744317236771</v>
      </c>
      <c r="H5" s="306">
        <v>82877.408886666672</v>
      </c>
      <c r="I5" s="235">
        <v>106396.07462831846</v>
      </c>
      <c r="J5" s="306">
        <f>IFERROR(I5/H5*100,"")</f>
        <v>128.37765569361989</v>
      </c>
      <c r="K5" s="234">
        <v>78757.722698068159</v>
      </c>
      <c r="L5" s="81">
        <f>IFERROR(I5-K5,"")</f>
        <v>27638.351930250297</v>
      </c>
      <c r="M5" s="202">
        <f>IFERROR(IF(D5&gt;0,I5/D5*10,""),"")</f>
        <v>35.892931479428867</v>
      </c>
      <c r="N5" s="72">
        <f>IFERROR(IF(F5&gt;0,K5/F5*10,""),"")</f>
        <v>28.072663864377706</v>
      </c>
      <c r="O5" s="139">
        <f>IFERROR(M5-N5,0)</f>
        <v>7.8202676150511614</v>
      </c>
      <c r="P5" s="117"/>
      <c r="Q5" s="2" t="s">
        <v>160</v>
      </c>
      <c r="R5" s="3"/>
    </row>
    <row r="6" spans="1:18" s="13" customFormat="1" ht="15.75" x14ac:dyDescent="0.25">
      <c r="A6" s="101">
        <f t="shared" ref="A6:A69" si="0">IF(OR(D6="",D6=0),"x",D6)</f>
        <v>5151.4745224036187</v>
      </c>
      <c r="B6" s="203" t="s">
        <v>2</v>
      </c>
      <c r="C6" s="204">
        <v>5141.5535628999996</v>
      </c>
      <c r="D6" s="194">
        <v>5151.4745224036187</v>
      </c>
      <c r="E6" s="236">
        <f>IFERROR(D6/C6*100,0)</f>
        <v>100.19295645532522</v>
      </c>
      <c r="F6" s="229">
        <v>4642.7460400850996</v>
      </c>
      <c r="G6" s="82">
        <f>IFERROR(D6-F6,"")</f>
        <v>508.72848231851913</v>
      </c>
      <c r="H6" s="307">
        <v>19273.028999999999</v>
      </c>
      <c r="I6" s="236">
        <v>25140.293444166899</v>
      </c>
      <c r="J6" s="307">
        <f>IFERROR(I6/H6*100,"")</f>
        <v>130.44287664469815</v>
      </c>
      <c r="K6" s="229">
        <v>17234.969005146701</v>
      </c>
      <c r="L6" s="82">
        <f>IFERROR(I6-K6,"")</f>
        <v>7905.324439020198</v>
      </c>
      <c r="M6" s="94">
        <f>IFERROR(IF(D6&gt;0,I6/D6*10,""),"")</f>
        <v>48.802130991490813</v>
      </c>
      <c r="N6" s="73">
        <f>IFERROR(IF(F6&gt;0,K6/F6*10,""),"")</f>
        <v>37.12236003507698</v>
      </c>
      <c r="O6" s="140">
        <f t="shared" ref="O6:O69" si="1">IFERROR(M6-N6,0)</f>
        <v>11.679770956413833</v>
      </c>
      <c r="P6" s="117"/>
      <c r="Q6" s="2" t="s">
        <v>160</v>
      </c>
    </row>
    <row r="7" spans="1:18" s="1" customFormat="1" ht="15.75" x14ac:dyDescent="0.2">
      <c r="A7" s="101">
        <f t="shared" si="0"/>
        <v>500.0912082413999</v>
      </c>
      <c r="B7" s="205" t="s">
        <v>3</v>
      </c>
      <c r="C7" s="206">
        <v>491.22944519999999</v>
      </c>
      <c r="D7" s="195">
        <v>500.0912082413999</v>
      </c>
      <c r="E7" s="230">
        <f>IFERROR(D7/C7*100,0)</f>
        <v>101.80399671232898</v>
      </c>
      <c r="F7" s="230">
        <v>426.61397077069995</v>
      </c>
      <c r="G7" s="83">
        <f>IFERROR(D7-F7,"")</f>
        <v>73.477237470699947</v>
      </c>
      <c r="H7" s="308">
        <v>2332.7999999999997</v>
      </c>
      <c r="I7" s="230">
        <v>2798.9966193149999</v>
      </c>
      <c r="J7" s="308">
        <f>IFERROR(I7/H7*100,"")</f>
        <v>119.98442298161009</v>
      </c>
      <c r="K7" s="131">
        <v>1893.89331687294</v>
      </c>
      <c r="L7" s="83">
        <f>IFERROR(I7-K7,"")</f>
        <v>905.10330244205988</v>
      </c>
      <c r="M7" s="95">
        <f>IFERROR(IF(D7&gt;0,I7/D7*10,""),"")</f>
        <v>55.969722586362508</v>
      </c>
      <c r="N7" s="74">
        <f>IFERROR(IF(F7&gt;0,K7/F7*10,""),"")</f>
        <v>44.393607491370361</v>
      </c>
      <c r="O7" s="99">
        <f t="shared" si="1"/>
        <v>11.576115094992147</v>
      </c>
      <c r="P7" s="117"/>
      <c r="Q7" s="2" t="s">
        <v>160</v>
      </c>
    </row>
    <row r="8" spans="1:18" s="1" customFormat="1" ht="15.75" x14ac:dyDescent="0.2">
      <c r="A8" s="101">
        <f t="shared" si="0"/>
        <v>146.94208917</v>
      </c>
      <c r="B8" s="205" t="s">
        <v>4</v>
      </c>
      <c r="C8" s="206">
        <v>149.97900000000001</v>
      </c>
      <c r="D8" s="195">
        <v>146.94208917</v>
      </c>
      <c r="E8" s="230">
        <f>IFERROR(D8/C8*100,0)</f>
        <v>97.975109295301337</v>
      </c>
      <c r="F8" s="230">
        <v>172.41272189239999</v>
      </c>
      <c r="G8" s="83">
        <f>IFERROR(D8-F8,"")</f>
        <v>-25.470632722399984</v>
      </c>
      <c r="H8" s="308">
        <v>595</v>
      </c>
      <c r="I8" s="230">
        <v>690.62781909900002</v>
      </c>
      <c r="J8" s="308">
        <f>IFERROR(I8/H8*100,"")</f>
        <v>116.07190236957983</v>
      </c>
      <c r="K8" s="131">
        <v>734.16553287199986</v>
      </c>
      <c r="L8" s="83">
        <f>IFERROR(I8-K8,"")</f>
        <v>-43.537713772999837</v>
      </c>
      <c r="M8" s="95">
        <f>IFERROR(IF(D8&gt;0,I8/D8*10,""),"")</f>
        <v>47</v>
      </c>
      <c r="N8" s="74">
        <f>IFERROR(IF(F8&gt;0,K8/F8*10,""),"")</f>
        <v>42.581865468731522</v>
      </c>
      <c r="O8" s="99">
        <f t="shared" si="1"/>
        <v>4.4181345312684783</v>
      </c>
      <c r="P8" s="117"/>
      <c r="Q8" s="2" t="s">
        <v>160</v>
      </c>
    </row>
    <row r="9" spans="1:18" s="1" customFormat="1" ht="15.75" x14ac:dyDescent="0.2">
      <c r="A9" s="101">
        <f t="shared" si="0"/>
        <v>51.448111734899996</v>
      </c>
      <c r="B9" s="205" t="s">
        <v>5</v>
      </c>
      <c r="C9" s="206">
        <v>51.4529</v>
      </c>
      <c r="D9" s="195">
        <v>51.448111734899996</v>
      </c>
      <c r="E9" s="230">
        <f>IFERROR(D9/C9*100,0)</f>
        <v>99.990693886836297</v>
      </c>
      <c r="F9" s="230">
        <v>47.419103615400005</v>
      </c>
      <c r="G9" s="83">
        <f>IFERROR(D9-F9,"")</f>
        <v>4.0290081194999914</v>
      </c>
      <c r="H9" s="308">
        <v>135.4</v>
      </c>
      <c r="I9" s="230">
        <v>135.3766541322</v>
      </c>
      <c r="J9" s="308">
        <f>IFERROR(I9/H9*100,"")</f>
        <v>99.982757852437217</v>
      </c>
      <c r="K9" s="131">
        <v>121.52049759955999</v>
      </c>
      <c r="L9" s="83">
        <f>IFERROR(I9-K9,"")</f>
        <v>13.856156532640014</v>
      </c>
      <c r="M9" s="95">
        <f>IFERROR(IF(D9&gt;0,I9/D9*10,""),"")</f>
        <v>26.313240577178814</v>
      </c>
      <c r="N9" s="74">
        <f>IFERROR(IF(F9&gt;0,K9/F9*10,""),"")</f>
        <v>25.626907371588217</v>
      </c>
      <c r="O9" s="99">
        <f t="shared" si="1"/>
        <v>0.68633320559059641</v>
      </c>
      <c r="P9" s="117"/>
      <c r="Q9" s="2" t="s">
        <v>160</v>
      </c>
    </row>
    <row r="10" spans="1:18" s="1" customFormat="1" ht="15.75" x14ac:dyDescent="0.2">
      <c r="A10" s="101">
        <f t="shared" si="0"/>
        <v>950.55601904309992</v>
      </c>
      <c r="B10" s="205" t="s">
        <v>6</v>
      </c>
      <c r="C10" s="206">
        <v>930.87671</v>
      </c>
      <c r="D10" s="195">
        <v>950.55601904309992</v>
      </c>
      <c r="E10" s="230">
        <f>IFERROR(D10/C10*100,0)</f>
        <v>102.11406181202018</v>
      </c>
      <c r="F10" s="230">
        <v>651.92350274600005</v>
      </c>
      <c r="G10" s="83">
        <f>IFERROR(D10-F10,"")</f>
        <v>298.63251629709987</v>
      </c>
      <c r="H10" s="308">
        <v>2934.1</v>
      </c>
      <c r="I10" s="230">
        <v>4474.6367946</v>
      </c>
      <c r="J10" s="308">
        <f>IFERROR(I10/H10*100,"")</f>
        <v>152.50457702873112</v>
      </c>
      <c r="K10" s="131">
        <v>1931.4138227359999</v>
      </c>
      <c r="L10" s="83">
        <f>IFERROR(I10-K10,"")</f>
        <v>2543.2229718640001</v>
      </c>
      <c r="M10" s="95">
        <f>IFERROR(IF(D10&gt;0,I10/D10*10,""),"")</f>
        <v>47.073888386972712</v>
      </c>
      <c r="N10" s="74">
        <f>IFERROR(IF(F10&gt;0,K10/F10*10,""),"")</f>
        <v>29.626387369079254</v>
      </c>
      <c r="O10" s="99">
        <f t="shared" si="1"/>
        <v>17.447501017893458</v>
      </c>
      <c r="P10" s="117"/>
      <c r="Q10" s="2" t="s">
        <v>160</v>
      </c>
    </row>
    <row r="11" spans="1:18" s="1" customFormat="1" ht="15.75" x14ac:dyDescent="0.2">
      <c r="A11" s="101">
        <f t="shared" si="0"/>
        <v>29.678421679199996</v>
      </c>
      <c r="B11" s="205" t="s">
        <v>7</v>
      </c>
      <c r="C11" s="206">
        <v>30.717500000000001</v>
      </c>
      <c r="D11" s="195">
        <v>29.678421679199996</v>
      </c>
      <c r="E11" s="230">
        <f>IFERROR(D11/C11*100,0)</f>
        <v>96.617308306991106</v>
      </c>
      <c r="F11" s="230">
        <v>28.06929660174</v>
      </c>
      <c r="G11" s="83">
        <f>IFERROR(D11-F11,"")</f>
        <v>1.6091250774599963</v>
      </c>
      <c r="H11" s="308">
        <v>70.841999999999999</v>
      </c>
      <c r="I11" s="230">
        <v>70.212585887700001</v>
      </c>
      <c r="J11" s="308">
        <f>IFERROR(I11/H11*100,"")</f>
        <v>99.111524078512744</v>
      </c>
      <c r="K11" s="131">
        <v>59.967382635739995</v>
      </c>
      <c r="L11" s="83">
        <f>IFERROR(I11-K11,"")</f>
        <v>10.245203251960007</v>
      </c>
      <c r="M11" s="95">
        <f>IFERROR(IF(D11&gt;0,I11/D11*10,""),"")</f>
        <v>23.657789705477569</v>
      </c>
      <c r="N11" s="74">
        <f>IFERROR(IF(F11&gt;0,K11/F11*10,""),"")</f>
        <v>21.364048941654868</v>
      </c>
      <c r="O11" s="99">
        <f t="shared" si="1"/>
        <v>2.2937407638227008</v>
      </c>
      <c r="P11" s="117"/>
      <c r="Q11" s="2" t="s">
        <v>160</v>
      </c>
    </row>
    <row r="12" spans="1:18" s="1" customFormat="1" ht="15.75" x14ac:dyDescent="0.2">
      <c r="A12" s="101">
        <f t="shared" si="0"/>
        <v>56.979628739999995</v>
      </c>
      <c r="B12" s="205" t="s">
        <v>8</v>
      </c>
      <c r="C12" s="206">
        <v>61.807009999999998</v>
      </c>
      <c r="D12" s="195">
        <v>56.979628739999995</v>
      </c>
      <c r="E12" s="230">
        <f>IFERROR(D12/C12*100,0)</f>
        <v>92.189589400943348</v>
      </c>
      <c r="F12" s="230">
        <v>59.006363621999988</v>
      </c>
      <c r="G12" s="83">
        <f>IFERROR(D12-F12,"")</f>
        <v>-2.0267348819999924</v>
      </c>
      <c r="H12" s="308">
        <v>108</v>
      </c>
      <c r="I12" s="230">
        <v>191.97437639999998</v>
      </c>
      <c r="J12" s="308">
        <f>IFERROR(I12/H12*100,"")</f>
        <v>177.75405222222221</v>
      </c>
      <c r="K12" s="131">
        <v>161.630557348</v>
      </c>
      <c r="L12" s="83">
        <f>IFERROR(I12-K12,"")</f>
        <v>30.343819051999986</v>
      </c>
      <c r="M12" s="95">
        <f>IFERROR(IF(D12&gt;0,I12/D12*10,""),"")</f>
        <v>33.691756272401435</v>
      </c>
      <c r="N12" s="74">
        <f>IFERROR(IF(F12&gt;0,K12/F12*10,""),"")</f>
        <v>27.392055267702943</v>
      </c>
      <c r="O12" s="99">
        <f t="shared" si="1"/>
        <v>6.2997010046984911</v>
      </c>
      <c r="P12" s="117"/>
      <c r="Q12" s="2" t="s">
        <v>160</v>
      </c>
    </row>
    <row r="13" spans="1:18" s="1" customFormat="1" ht="15.75" x14ac:dyDescent="0.2">
      <c r="A13" s="101">
        <f t="shared" si="0"/>
        <v>8.6382342538200003</v>
      </c>
      <c r="B13" s="205" t="s">
        <v>9</v>
      </c>
      <c r="C13" s="206">
        <v>8.4594000000000005</v>
      </c>
      <c r="D13" s="195">
        <v>8.6382342538200003</v>
      </c>
      <c r="E13" s="230">
        <f>IFERROR(D13/C13*100,0)</f>
        <v>102.11402999999999</v>
      </c>
      <c r="F13" s="230">
        <v>10.11261047014</v>
      </c>
      <c r="G13" s="83">
        <f>IFERROR(D13-F13,"")</f>
        <v>-1.4743762163199996</v>
      </c>
      <c r="H13" s="308">
        <v>14.016999999999999</v>
      </c>
      <c r="I13" s="230">
        <v>20.4697784538</v>
      </c>
      <c r="J13" s="308">
        <f>IFERROR(I13/H13*100,"")</f>
        <v>146.03537457230507</v>
      </c>
      <c r="K13" s="131">
        <v>15.033883871359999</v>
      </c>
      <c r="L13" s="83">
        <f>IFERROR(I13-K13,"")</f>
        <v>5.4358945824400013</v>
      </c>
      <c r="M13" s="95">
        <f>IFERROR(IF(D13&gt;0,I13/D13*10,""),"")</f>
        <v>23.696716079154548</v>
      </c>
      <c r="N13" s="74">
        <f>IFERROR(IF(F13&gt;0,K13/F13*10,""),"")</f>
        <v>14.866471833114986</v>
      </c>
      <c r="O13" s="99">
        <f t="shared" si="1"/>
        <v>8.8302442460395625</v>
      </c>
      <c r="P13" s="117"/>
      <c r="Q13" s="2" t="s">
        <v>160</v>
      </c>
    </row>
    <row r="14" spans="1:18" s="1" customFormat="1" ht="15.75" x14ac:dyDescent="0.2">
      <c r="A14" s="101">
        <f t="shared" si="0"/>
        <v>582.59117535899998</v>
      </c>
      <c r="B14" s="205" t="s">
        <v>10</v>
      </c>
      <c r="C14" s="206">
        <v>571.14067</v>
      </c>
      <c r="D14" s="195">
        <v>582.59117535899998</v>
      </c>
      <c r="E14" s="230">
        <f>IFERROR(D14/C14*100,0)</f>
        <v>102.00484853565059</v>
      </c>
      <c r="F14" s="230">
        <v>574.91051669157991</v>
      </c>
      <c r="G14" s="83">
        <f>IFERROR(D14-F14,"")</f>
        <v>7.6806586674200616</v>
      </c>
      <c r="H14" s="308">
        <v>2760</v>
      </c>
      <c r="I14" s="230">
        <v>3424.5471670950001</v>
      </c>
      <c r="J14" s="308">
        <f>IFERROR(I14/H14*100,"")</f>
        <v>124.07779590923913</v>
      </c>
      <c r="K14" s="131">
        <v>2520.0099431768003</v>
      </c>
      <c r="L14" s="83">
        <f>IFERROR(I14-K14,"")</f>
        <v>904.53722391819974</v>
      </c>
      <c r="M14" s="95">
        <f>IFERROR(IF(D14&gt;0,I14/D14*10,""),"")</f>
        <v>58.781308607785746</v>
      </c>
      <c r="N14" s="74">
        <f>IFERROR(IF(F14&gt;0,K14/F14*10,""),"")</f>
        <v>43.833081323309671</v>
      </c>
      <c r="O14" s="99">
        <f t="shared" si="1"/>
        <v>14.948227284476076</v>
      </c>
      <c r="P14" s="117"/>
      <c r="Q14" s="2" t="s">
        <v>160</v>
      </c>
    </row>
    <row r="15" spans="1:18" s="1" customFormat="1" ht="15.75" x14ac:dyDescent="0.2">
      <c r="A15" s="101">
        <f t="shared" si="0"/>
        <v>529.35913151999989</v>
      </c>
      <c r="B15" s="205" t="s">
        <v>11</v>
      </c>
      <c r="C15" s="206">
        <v>536.78234669999995</v>
      </c>
      <c r="D15" s="195">
        <v>529.35913151999989</v>
      </c>
      <c r="E15" s="230">
        <f>IFERROR(D15/C15*100,0)</f>
        <v>98.617090292623061</v>
      </c>
      <c r="F15" s="230">
        <v>500.58593801599994</v>
      </c>
      <c r="G15" s="83">
        <f>IFERROR(D15-F15,"")</f>
        <v>28.773193503999948</v>
      </c>
      <c r="H15" s="308">
        <v>1735</v>
      </c>
      <c r="I15" s="230">
        <v>2785.05805422</v>
      </c>
      <c r="J15" s="308">
        <f>IFERROR(I15/H15*100,"")</f>
        <v>160.52207805302595</v>
      </c>
      <c r="K15" s="131">
        <v>1895.745036436</v>
      </c>
      <c r="L15" s="83">
        <f>IFERROR(I15-K15,"")</f>
        <v>889.31301778400007</v>
      </c>
      <c r="M15" s="95">
        <f>IFERROR(IF(D15&gt;0,I15/D15*10,""),"")</f>
        <v>52.611882716049394</v>
      </c>
      <c r="N15" s="74">
        <f>IFERROR(IF(F15&gt;0,K15/F15*10,""),"")</f>
        <v>37.870521172638441</v>
      </c>
      <c r="O15" s="99">
        <f t="shared" si="1"/>
        <v>14.741361543410953</v>
      </c>
      <c r="P15" s="117"/>
      <c r="Q15" s="2" t="s">
        <v>160</v>
      </c>
    </row>
    <row r="16" spans="1:18" s="1" customFormat="1" ht="15.75" x14ac:dyDescent="0.2">
      <c r="A16" s="101">
        <f t="shared" si="0"/>
        <v>117.38926774769999</v>
      </c>
      <c r="B16" s="205" t="s">
        <v>58</v>
      </c>
      <c r="C16" s="206">
        <v>116.111272</v>
      </c>
      <c r="D16" s="195">
        <v>117.38926774769999</v>
      </c>
      <c r="E16" s="230">
        <f>IFERROR(D16/C16*100,0)</f>
        <v>101.10066466905985</v>
      </c>
      <c r="F16" s="230">
        <v>106.76890669405999</v>
      </c>
      <c r="G16" s="83">
        <f>IFERROR(D16-F16,"")</f>
        <v>10.620361053639996</v>
      </c>
      <c r="H16" s="308">
        <v>323.5</v>
      </c>
      <c r="I16" s="230">
        <v>480.10442914949999</v>
      </c>
      <c r="J16" s="308">
        <f>IFERROR(I16/H16*100,"")</f>
        <v>148.4094062285935</v>
      </c>
      <c r="K16" s="131">
        <v>317.49194328901996</v>
      </c>
      <c r="L16" s="83">
        <f>IFERROR(I16-K16,"")</f>
        <v>162.61248586048004</v>
      </c>
      <c r="M16" s="95">
        <f>IFERROR(IF(D16&gt;0,I16/D16*10,""),"")</f>
        <v>40.898494245774586</v>
      </c>
      <c r="N16" s="74">
        <f>IFERROR(IF(F16&gt;0,K16/F16*10,""),"")</f>
        <v>29.736367367587121</v>
      </c>
      <c r="O16" s="99">
        <f t="shared" si="1"/>
        <v>11.162126878187465</v>
      </c>
      <c r="P16" s="117"/>
      <c r="Q16" s="2" t="s">
        <v>160</v>
      </c>
    </row>
    <row r="17" spans="1:17" s="1" customFormat="1" ht="15.75" x14ac:dyDescent="0.2">
      <c r="A17" s="101">
        <f t="shared" si="0"/>
        <v>521.23085473200001</v>
      </c>
      <c r="B17" s="205" t="s">
        <v>12</v>
      </c>
      <c r="C17" s="206">
        <v>515.84430999999995</v>
      </c>
      <c r="D17" s="195">
        <v>521.23085473200001</v>
      </c>
      <c r="E17" s="230">
        <f>IFERROR(D17/C17*100,0)</f>
        <v>101.04421908463041</v>
      </c>
      <c r="F17" s="230">
        <v>549.40121983799997</v>
      </c>
      <c r="G17" s="83">
        <f>IFERROR(D17-F17,"")</f>
        <v>-28.170365105999963</v>
      </c>
      <c r="H17" s="308">
        <v>2170</v>
      </c>
      <c r="I17" s="230">
        <v>2712.4039218749999</v>
      </c>
      <c r="J17" s="308">
        <f>IFERROR(I17/H17*100,"")</f>
        <v>124.99557243663595</v>
      </c>
      <c r="K17" s="131">
        <v>2373.6048620379997</v>
      </c>
      <c r="L17" s="83">
        <f>IFERROR(I17-K17,"")</f>
        <v>338.79905983700019</v>
      </c>
      <c r="M17" s="95">
        <f>IFERROR(IF(D17&gt;0,I17/D17*10,""),"")</f>
        <v>52.038437426533967</v>
      </c>
      <c r="N17" s="74">
        <f>IFERROR(IF(F17&gt;0,K17/F17*10,""),"")</f>
        <v>43.203487293637544</v>
      </c>
      <c r="O17" s="99">
        <f t="shared" si="1"/>
        <v>8.8349501328964237</v>
      </c>
      <c r="P17" s="117"/>
      <c r="Q17" s="2" t="s">
        <v>160</v>
      </c>
    </row>
    <row r="18" spans="1:17" s="1" customFormat="1" ht="15.75" x14ac:dyDescent="0.2">
      <c r="A18" s="101">
        <f t="shared" si="0"/>
        <v>447.03888509519993</v>
      </c>
      <c r="B18" s="205" t="s">
        <v>13</v>
      </c>
      <c r="C18" s="206">
        <v>461.65134999999998</v>
      </c>
      <c r="D18" s="195">
        <v>447.03888509519993</v>
      </c>
      <c r="E18" s="230">
        <f>IFERROR(D18/C18*100,0)</f>
        <v>96.834740133479514</v>
      </c>
      <c r="F18" s="230">
        <v>448.06110241880003</v>
      </c>
      <c r="G18" s="83">
        <f>IFERROR(D18-F18,"")</f>
        <v>-1.0222173236001026</v>
      </c>
      <c r="H18" s="308">
        <v>1924.1999999999998</v>
      </c>
      <c r="I18" s="230">
        <v>2089.3827386180997</v>
      </c>
      <c r="J18" s="308">
        <f>IFERROR(I18/H18*100,"")</f>
        <v>108.58448906652633</v>
      </c>
      <c r="K18" s="131">
        <v>1554.1399744999999</v>
      </c>
      <c r="L18" s="83">
        <f>IFERROR(I18-K18,"")</f>
        <v>535.24276411809979</v>
      </c>
      <c r="M18" s="95">
        <f>IFERROR(IF(D18&gt;0,I18/D18*10,""),"")</f>
        <v>46.738277323977123</v>
      </c>
      <c r="N18" s="74">
        <f>IFERROR(IF(F18&gt;0,K18/F18*10,""),"")</f>
        <v>34.685893645089379</v>
      </c>
      <c r="O18" s="99">
        <f t="shared" si="1"/>
        <v>12.052383678887743</v>
      </c>
      <c r="P18" s="117"/>
      <c r="Q18" s="2" t="s">
        <v>160</v>
      </c>
    </row>
    <row r="19" spans="1:17" s="1" customFormat="1" ht="15.75" x14ac:dyDescent="0.2">
      <c r="A19" s="101">
        <f t="shared" si="0"/>
        <v>69.64687416149998</v>
      </c>
      <c r="B19" s="205" t="s">
        <v>14</v>
      </c>
      <c r="C19" s="206">
        <v>72.77825</v>
      </c>
      <c r="D19" s="195">
        <v>69.64687416149998</v>
      </c>
      <c r="E19" s="230">
        <f>IFERROR(D19/C19*100,0)</f>
        <v>95.697374093908522</v>
      </c>
      <c r="F19" s="230">
        <v>69.706999511999996</v>
      </c>
      <c r="G19" s="83">
        <f>IFERROR(D19-F19,"")</f>
        <v>-6.0125350500015884E-2</v>
      </c>
      <c r="H19" s="308">
        <v>163.4</v>
      </c>
      <c r="I19" s="230">
        <v>206.75844566339998</v>
      </c>
      <c r="J19" s="308">
        <f>IFERROR(I19/H19*100,"")</f>
        <v>126.53515646474906</v>
      </c>
      <c r="K19" s="131">
        <v>173.24839059999999</v>
      </c>
      <c r="L19" s="83">
        <f>IFERROR(I19-K19,"")</f>
        <v>33.510055063399989</v>
      </c>
      <c r="M19" s="95">
        <f>IFERROR(IF(D19&gt;0,I19/D19*10,""),"")</f>
        <v>29.686679862180195</v>
      </c>
      <c r="N19" s="74">
        <f>IFERROR(IF(F19&gt;0,K19/F19*10,""),"")</f>
        <v>24.853801169590643</v>
      </c>
      <c r="O19" s="99">
        <f t="shared" si="1"/>
        <v>4.8328786925895528</v>
      </c>
      <c r="P19" s="117"/>
      <c r="Q19" s="2" t="s">
        <v>160</v>
      </c>
    </row>
    <row r="20" spans="1:17" s="1" customFormat="1" ht="15.75" x14ac:dyDescent="0.2">
      <c r="A20" s="101">
        <f t="shared" si="0"/>
        <v>680.95659931770001</v>
      </c>
      <c r="B20" s="205" t="s">
        <v>15</v>
      </c>
      <c r="C20" s="206">
        <v>671.58090000000004</v>
      </c>
      <c r="D20" s="195">
        <v>680.95659931770001</v>
      </c>
      <c r="E20" s="230">
        <f>IFERROR(D20/C20*100,0)</f>
        <v>101.39606402113282</v>
      </c>
      <c r="F20" s="230">
        <v>525.85982087999992</v>
      </c>
      <c r="G20" s="83">
        <f>IFERROR(D20-F20,"")</f>
        <v>155.0967784377001</v>
      </c>
      <c r="H20" s="308">
        <v>2332.5</v>
      </c>
      <c r="I20" s="230">
        <v>2948.354726434799</v>
      </c>
      <c r="J20" s="308">
        <f>IFERROR(I20/H20*100,"")</f>
        <v>126.40320370567197</v>
      </c>
      <c r="K20" s="131">
        <v>1720.0416142303798</v>
      </c>
      <c r="L20" s="83">
        <f>IFERROR(I20-K20,"")</f>
        <v>1228.3131122044192</v>
      </c>
      <c r="M20" s="95">
        <f>IFERROR(IF(D20&gt;0,I20/D20*10,""),"")</f>
        <v>43.29724874373742</v>
      </c>
      <c r="N20" s="74">
        <f>IFERROR(IF(F20&gt;0,K20/F20*10,""),"")</f>
        <v>32.709127906976747</v>
      </c>
      <c r="O20" s="99">
        <f t="shared" si="1"/>
        <v>10.588120836760673</v>
      </c>
      <c r="P20" s="117"/>
      <c r="Q20" s="2" t="s">
        <v>160</v>
      </c>
    </row>
    <row r="21" spans="1:17" s="1" customFormat="1" ht="15.75" x14ac:dyDescent="0.2">
      <c r="A21" s="101">
        <f t="shared" si="0"/>
        <v>26.419962981899999</v>
      </c>
      <c r="B21" s="205" t="s">
        <v>16</v>
      </c>
      <c r="C21" s="206">
        <v>27.945740000000001</v>
      </c>
      <c r="D21" s="195">
        <v>26.419962981899999</v>
      </c>
      <c r="E21" s="230">
        <f>IFERROR(D21/C21*100,0)</f>
        <v>94.540216082665907</v>
      </c>
      <c r="F21" s="230">
        <v>22.522290777999999</v>
      </c>
      <c r="G21" s="83">
        <f>IFERROR(D21-F21,"")</f>
        <v>3.8976722039000009</v>
      </c>
      <c r="H21" s="308">
        <v>56.120000000000005</v>
      </c>
      <c r="I21" s="230">
        <v>91.161279142200002</v>
      </c>
      <c r="J21" s="308">
        <f>IFERROR(I21/H21*100,"")</f>
        <v>162.43991294048465</v>
      </c>
      <c r="K21" s="131">
        <v>57.97502614383999</v>
      </c>
      <c r="L21" s="83">
        <f>IFERROR(I21-K21,"")</f>
        <v>33.186252998360011</v>
      </c>
      <c r="M21" s="95">
        <f>IFERROR(IF(D21&gt;0,I21/D21*10,""),"")</f>
        <v>34.504696015150934</v>
      </c>
      <c r="N21" s="74">
        <f>IFERROR(IF(F21&gt;0,K21/F21*10,""),"")</f>
        <v>25.741176470588233</v>
      </c>
      <c r="O21" s="99">
        <f t="shared" si="1"/>
        <v>8.7635195445627012</v>
      </c>
      <c r="P21" s="117"/>
      <c r="Q21" s="2" t="s">
        <v>160</v>
      </c>
    </row>
    <row r="22" spans="1:17" s="1" customFormat="1" ht="15.75" x14ac:dyDescent="0.2">
      <c r="A22" s="101">
        <f t="shared" si="0"/>
        <v>418.6675229999999</v>
      </c>
      <c r="B22" s="205" t="s">
        <v>17</v>
      </c>
      <c r="C22" s="206">
        <v>428.62309900000002</v>
      </c>
      <c r="D22" s="195">
        <v>418.6675229999999</v>
      </c>
      <c r="E22" s="230">
        <f>IFERROR(D22/C22*100,0)</f>
        <v>97.677312299960732</v>
      </c>
      <c r="F22" s="230">
        <v>436.38212267599999</v>
      </c>
      <c r="G22" s="83">
        <f>IFERROR(D22-F22,"")</f>
        <v>-17.714599676000091</v>
      </c>
      <c r="H22" s="308">
        <v>1586.7</v>
      </c>
      <c r="I22" s="230">
        <v>1981.0121819999999</v>
      </c>
      <c r="J22" s="308">
        <f>IFERROR(I22/H22*100,"")</f>
        <v>124.85108602760447</v>
      </c>
      <c r="K22" s="131">
        <v>1678.3692616419999</v>
      </c>
      <c r="L22" s="83">
        <f>IFERROR(I22-K22,"")</f>
        <v>302.64292035800008</v>
      </c>
      <c r="M22" s="95">
        <f>IFERROR(IF(D22&gt;0,I22/D22*10,""),"")</f>
        <v>47.317073170731717</v>
      </c>
      <c r="N22" s="74">
        <f>IFERROR(IF(F22&gt;0,K22/F22*10,""),"")</f>
        <v>38.46099953292854</v>
      </c>
      <c r="O22" s="99">
        <f t="shared" si="1"/>
        <v>8.8560736378031777</v>
      </c>
      <c r="P22" s="117"/>
      <c r="Q22" s="2" t="s">
        <v>160</v>
      </c>
    </row>
    <row r="23" spans="1:17" s="1" customFormat="1" ht="15.75" x14ac:dyDescent="0.2">
      <c r="A23" s="101">
        <f t="shared" si="0"/>
        <v>13.840535626199999</v>
      </c>
      <c r="B23" s="205" t="s">
        <v>18</v>
      </c>
      <c r="C23" s="206">
        <v>14.43906</v>
      </c>
      <c r="D23" s="195">
        <v>13.840535626199999</v>
      </c>
      <c r="E23" s="230">
        <f>IFERROR(D23/C23*100,0)</f>
        <v>95.854824525973299</v>
      </c>
      <c r="F23" s="230">
        <v>12.989552862279998</v>
      </c>
      <c r="G23" s="83">
        <f>IFERROR(D23-F23,"")</f>
        <v>0.85098276392000116</v>
      </c>
      <c r="H23" s="308">
        <v>31.45</v>
      </c>
      <c r="I23" s="230">
        <v>39.215872081199997</v>
      </c>
      <c r="J23" s="308">
        <f>IFERROR(I23/H23*100,"")</f>
        <v>124.69275701494436</v>
      </c>
      <c r="K23" s="131">
        <v>26.717959155059997</v>
      </c>
      <c r="L23" s="83">
        <f>IFERROR(I23-K23,"")</f>
        <v>12.49791292614</v>
      </c>
      <c r="M23" s="95">
        <f>IFERROR(IF(D23&gt;0,I23/D23*10,""),"")</f>
        <v>28.334071122915745</v>
      </c>
      <c r="N23" s="74">
        <f>IFERROR(IF(F23&gt;0,K23/F23*10,""),"")</f>
        <v>20.568805899890165</v>
      </c>
      <c r="O23" s="99">
        <f t="shared" si="1"/>
        <v>7.7652652230255796</v>
      </c>
      <c r="P23" s="117"/>
      <c r="Q23" s="2" t="s">
        <v>160</v>
      </c>
    </row>
    <row r="24" spans="1:17" s="1" customFormat="1" ht="15.75" hidden="1" x14ac:dyDescent="0.2">
      <c r="A24" s="101" t="e">
        <f t="shared" si="0"/>
        <v>#VALUE!</v>
      </c>
      <c r="B24" s="205" t="s">
        <v>153</v>
      </c>
      <c r="C24" s="206">
        <v>0.1346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>
        <v>0</v>
      </c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2" t="s">
        <v>160</v>
      </c>
    </row>
    <row r="25" spans="1:17" s="13" customFormat="1" ht="15.75" customHeight="1" x14ac:dyDescent="0.25">
      <c r="A25" s="101">
        <f t="shared" si="0"/>
        <v>167.72331541529994</v>
      </c>
      <c r="B25" s="203" t="s">
        <v>19</v>
      </c>
      <c r="C25" s="204">
        <v>167.99615</v>
      </c>
      <c r="D25" s="194">
        <v>167.72331541529994</v>
      </c>
      <c r="E25" s="236">
        <f>IFERROR(D25/C25*100,0)</f>
        <v>99.837594739700847</v>
      </c>
      <c r="F25" s="231">
        <v>169.40329543686002</v>
      </c>
      <c r="G25" s="82">
        <f>IFERROR(D25-F25,"")</f>
        <v>-1.679980021560084</v>
      </c>
      <c r="H25" s="307">
        <v>648.05999999999995</v>
      </c>
      <c r="I25" s="236">
        <v>776.32293421529982</v>
      </c>
      <c r="J25" s="351">
        <f>IFERROR(I25/H25*100,"")</f>
        <v>119.79183011068417</v>
      </c>
      <c r="K25" s="229">
        <v>728.2720302670599</v>
      </c>
      <c r="L25" s="82">
        <f>IFERROR(I25-K25,"")</f>
        <v>48.05090394823992</v>
      </c>
      <c r="M25" s="94">
        <f>IFERROR(IF(D25&gt;0,I25/D25*10,""),"")</f>
        <v>46.28592824396808</v>
      </c>
      <c r="N25" s="73">
        <f>IFERROR(IF(F25&gt;0,K25/F25*10,""),"")</f>
        <v>42.990428751045251</v>
      </c>
      <c r="O25" s="98">
        <f t="shared" si="1"/>
        <v>3.2954994929228292</v>
      </c>
      <c r="P25" s="117"/>
      <c r="Q25" s="2" t="s">
        <v>160</v>
      </c>
    </row>
    <row r="26" spans="1:17" s="1" customFormat="1" ht="15.75" hidden="1" x14ac:dyDescent="0.2">
      <c r="A26" s="101" t="str">
        <f t="shared" si="0"/>
        <v>x</v>
      </c>
      <c r="B26" s="205" t="s">
        <v>137</v>
      </c>
      <c r="C26" s="206"/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>
        <v>0</v>
      </c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2" t="s">
        <v>160</v>
      </c>
    </row>
    <row r="27" spans="1:17" s="1" customFormat="1" ht="15.75" hidden="1" x14ac:dyDescent="0.2">
      <c r="A27" s="101" t="str">
        <f t="shared" si="0"/>
        <v>x</v>
      </c>
      <c r="B27" s="205" t="s">
        <v>20</v>
      </c>
      <c r="C27" s="206">
        <v>6.0000000000000002E-5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>
        <v>0</v>
      </c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2" t="s">
        <v>161</v>
      </c>
    </row>
    <row r="28" spans="1:17" s="1" customFormat="1" ht="15.75" x14ac:dyDescent="0.2">
      <c r="A28" s="101">
        <f t="shared" si="0"/>
        <v>0.26345419739999998</v>
      </c>
      <c r="B28" s="205" t="s">
        <v>21</v>
      </c>
      <c r="C28" s="206">
        <v>0.25800000000000001</v>
      </c>
      <c r="D28" s="195">
        <v>0.26345419739999998</v>
      </c>
      <c r="E28" s="230">
        <f>IFERROR(D28/C28*100,0)</f>
        <v>102.11402999999999</v>
      </c>
      <c r="F28" s="230">
        <v>4.8917192639999996E-2</v>
      </c>
      <c r="G28" s="84">
        <f>IFERROR(D28-F28,"")</f>
        <v>0.21453700475999998</v>
      </c>
      <c r="H28" s="309">
        <v>0.35</v>
      </c>
      <c r="I28" s="230">
        <v>0.98437924919999986</v>
      </c>
      <c r="J28" s="308">
        <f>IFERROR(I28/H28*100,"")</f>
        <v>281.25121405714282</v>
      </c>
      <c r="K28" s="131">
        <v>4.0764327199999992E-2</v>
      </c>
      <c r="L28" s="84">
        <f>IFERROR(I28-K28,"")</f>
        <v>0.94361492199999986</v>
      </c>
      <c r="M28" s="95">
        <f>IFERROR(IF(D28&gt;0,I28/D28*10,""),"")</f>
        <v>37.36434108527132</v>
      </c>
      <c r="N28" s="75">
        <f>IFERROR(IF(F28&gt;0,K28/F28*10,""),"")</f>
        <v>8.3333333333333321</v>
      </c>
      <c r="O28" s="141">
        <f t="shared" si="1"/>
        <v>29.031007751937988</v>
      </c>
      <c r="P28" s="117"/>
      <c r="Q28" s="2" t="s">
        <v>160</v>
      </c>
    </row>
    <row r="29" spans="1:17" s="1" customFormat="1" ht="15.75" hidden="1" x14ac:dyDescent="0.2">
      <c r="A29" s="101" t="e">
        <f t="shared" si="0"/>
        <v>#VALUE!</v>
      </c>
      <c r="B29" s="205" t="s">
        <v>136</v>
      </c>
      <c r="C29" s="206">
        <v>0.25800000000000001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>
        <v>0</v>
      </c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2" t="s">
        <v>160</v>
      </c>
    </row>
    <row r="30" spans="1:17" s="1" customFormat="1" ht="15.75" x14ac:dyDescent="0.2">
      <c r="A30" s="101">
        <f t="shared" si="0"/>
        <v>15.040375478699998</v>
      </c>
      <c r="B30" s="205" t="s">
        <v>22</v>
      </c>
      <c r="C30" s="206">
        <v>15.03012</v>
      </c>
      <c r="D30" s="195">
        <v>15.040375478699998</v>
      </c>
      <c r="E30" s="230">
        <f>IFERROR(D30/C30*100,0)</f>
        <v>100.06823284644433</v>
      </c>
      <c r="F30" s="230">
        <v>11.417068940539998</v>
      </c>
      <c r="G30" s="83">
        <f>IFERROR(D30-F30,"")</f>
        <v>3.6233065381599996</v>
      </c>
      <c r="H30" s="308">
        <v>17.899999999999999</v>
      </c>
      <c r="I30" s="230">
        <v>30.324803489099995</v>
      </c>
      <c r="J30" s="308">
        <f>IFERROR(I30/H30*100,"")</f>
        <v>169.41230999497205</v>
      </c>
      <c r="K30" s="131">
        <v>15.189807422899998</v>
      </c>
      <c r="L30" s="83">
        <f>IFERROR(I30-K30,"")</f>
        <v>15.134996066199998</v>
      </c>
      <c r="M30" s="95">
        <f>IFERROR(IF(D30&gt;0,I30/D30*10,""),"")</f>
        <v>20.162264919546473</v>
      </c>
      <c r="N30" s="74">
        <f>IFERROR(IF(F30&gt;0,K30/F30*10,""),"")</f>
        <v>13.304472016424171</v>
      </c>
      <c r="O30" s="99">
        <f t="shared" si="1"/>
        <v>6.8577929031223022</v>
      </c>
      <c r="P30" s="117"/>
      <c r="Q30" s="2" t="s">
        <v>160</v>
      </c>
    </row>
    <row r="31" spans="1:17" s="1" customFormat="1" ht="15.75" x14ac:dyDescent="0.2">
      <c r="A31" s="101">
        <f t="shared" si="0"/>
        <v>97.763972321999987</v>
      </c>
      <c r="B31" s="205" t="s">
        <v>83</v>
      </c>
      <c r="C31" s="206">
        <v>96.871170000000006</v>
      </c>
      <c r="D31" s="195">
        <v>97.763972321999987</v>
      </c>
      <c r="E31" s="230">
        <f>IFERROR(D31/C31*100,0)</f>
        <v>100.92163883434047</v>
      </c>
      <c r="F31" s="230">
        <v>101.93221927178</v>
      </c>
      <c r="G31" s="84">
        <f>IFERROR(D31-F31,"")</f>
        <v>-4.1682469497800128</v>
      </c>
      <c r="H31" s="309">
        <v>461</v>
      </c>
      <c r="I31" s="230">
        <v>539.50926610199997</v>
      </c>
      <c r="J31" s="308">
        <f>IFERROR(I31/H31*100,"")</f>
        <v>117.03020956659435</v>
      </c>
      <c r="K31" s="131">
        <v>511.60657387452</v>
      </c>
      <c r="L31" s="84">
        <f>IFERROR(I31-K31,"")</f>
        <v>27.902692227479974</v>
      </c>
      <c r="M31" s="95">
        <f>IFERROR(IF(D31&gt;0,I31/D31*10,""),"")</f>
        <v>55.184875705034472</v>
      </c>
      <c r="N31" s="75">
        <f>IFERROR(IF(F31&gt;0,K31/F31*10,""),"")</f>
        <v>50.190859919416923</v>
      </c>
      <c r="O31" s="141">
        <f t="shared" si="1"/>
        <v>4.9940157856175489</v>
      </c>
      <c r="P31" s="117"/>
      <c r="Q31" s="2" t="s">
        <v>160</v>
      </c>
    </row>
    <row r="32" spans="1:17" s="1" customFormat="1" ht="15.75" x14ac:dyDescent="0.2">
      <c r="A32" s="101">
        <f t="shared" si="0"/>
        <v>14.978085920399998</v>
      </c>
      <c r="B32" s="205" t="s">
        <v>23</v>
      </c>
      <c r="C32" s="206">
        <v>14.6677</v>
      </c>
      <c r="D32" s="195">
        <v>14.978085920399998</v>
      </c>
      <c r="E32" s="230">
        <f>IFERROR(D32/C32*100,0)</f>
        <v>102.1161185489204</v>
      </c>
      <c r="F32" s="230">
        <v>12.885603827919997</v>
      </c>
      <c r="G32" s="83">
        <f>IFERROR(D32-F32,"")</f>
        <v>2.0924820924800009</v>
      </c>
      <c r="H32" s="308">
        <v>54</v>
      </c>
      <c r="I32" s="230">
        <v>54.6422385933</v>
      </c>
      <c r="J32" s="308">
        <f>IFERROR(I32/H32*100,"")</f>
        <v>101.18933072833333</v>
      </c>
      <c r="K32" s="131">
        <v>48.80712895656</v>
      </c>
      <c r="L32" s="83">
        <f>IFERROR(I32-K32,"")</f>
        <v>5.8351096367400004</v>
      </c>
      <c r="M32" s="95">
        <f>IFERROR(IF(D32&gt;0,I32/D32*10,""),"")</f>
        <v>36.481456231251713</v>
      </c>
      <c r="N32" s="74">
        <f>IFERROR(IF(F32&gt;0,K32/F32*10,""),"")</f>
        <v>37.877254033533696</v>
      </c>
      <c r="O32" s="99">
        <f t="shared" si="1"/>
        <v>-1.395797802281983</v>
      </c>
      <c r="P32" s="117"/>
      <c r="Q32" s="2" t="s">
        <v>160</v>
      </c>
    </row>
    <row r="33" spans="1:17" s="1" customFormat="1" ht="15.75" hidden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>
        <v>0</v>
      </c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2" t="s">
        <v>160</v>
      </c>
    </row>
    <row r="34" spans="1:17" s="1" customFormat="1" ht="15.75" x14ac:dyDescent="0.2">
      <c r="A34" s="101">
        <f t="shared" si="0"/>
        <v>4.1866752299999996</v>
      </c>
      <c r="B34" s="205" t="s">
        <v>25</v>
      </c>
      <c r="C34" s="206">
        <v>4.4206000000000003</v>
      </c>
      <c r="D34" s="195">
        <v>4.1866752299999996</v>
      </c>
      <c r="E34" s="230">
        <f>IFERROR(D34/C34*100,0)</f>
        <v>94.708302719087882</v>
      </c>
      <c r="F34" s="230">
        <v>6.5936299245999992</v>
      </c>
      <c r="G34" s="84">
        <f>IFERROR(D34-F34,"")</f>
        <v>-2.4069546945999996</v>
      </c>
      <c r="H34" s="309">
        <v>15.18</v>
      </c>
      <c r="I34" s="230">
        <v>11.02831524</v>
      </c>
      <c r="J34" s="308">
        <f>IFERROR(I34/H34*100,"")</f>
        <v>72.650298023715408</v>
      </c>
      <c r="K34" s="131">
        <v>17.375794468999999</v>
      </c>
      <c r="L34" s="84">
        <f>IFERROR(I34-K34,"")</f>
        <v>-6.3474792289999993</v>
      </c>
      <c r="M34" s="95">
        <f>IFERROR(IF(D34&gt;0,I34/D34*10,""),"")</f>
        <v>26.341463414634148</v>
      </c>
      <c r="N34" s="75">
        <f>IFERROR(IF(F34&gt;0,K34/F34*10,""),"")</f>
        <v>26.352395672333849</v>
      </c>
      <c r="O34" s="141">
        <f t="shared" si="1"/>
        <v>-1.0932257699700187E-2</v>
      </c>
      <c r="P34" s="117"/>
      <c r="Q34" s="2" t="s">
        <v>160</v>
      </c>
    </row>
    <row r="35" spans="1:17" s="1" customFormat="1" ht="15.75" x14ac:dyDescent="0.2">
      <c r="A35" s="101">
        <f t="shared" si="0"/>
        <v>35.490752266800001</v>
      </c>
      <c r="B35" s="205" t="s">
        <v>26</v>
      </c>
      <c r="C35" s="206">
        <v>36.7485</v>
      </c>
      <c r="D35" s="195">
        <v>35.490752266800001</v>
      </c>
      <c r="E35" s="230">
        <f>IFERROR(D35/C35*100,0)</f>
        <v>96.577417491326173</v>
      </c>
      <c r="F35" s="230">
        <v>36.525856279380001</v>
      </c>
      <c r="G35" s="83">
        <f>IFERROR(D35-F35,"")</f>
        <v>-1.0351040125799997</v>
      </c>
      <c r="H35" s="308">
        <v>99.63</v>
      </c>
      <c r="I35" s="230">
        <v>139.83393154169997</v>
      </c>
      <c r="J35" s="308">
        <f>IFERROR(I35/H35*100,"")</f>
        <v>140.35323852423966</v>
      </c>
      <c r="K35" s="131">
        <v>135.25196121688001</v>
      </c>
      <c r="L35" s="83">
        <f>IFERROR(I35-K35,"")</f>
        <v>4.581970324819963</v>
      </c>
      <c r="M35" s="95">
        <f>IFERROR(IF(D35&gt;0,I35/D35*10,""),"")</f>
        <v>39.400103579238106</v>
      </c>
      <c r="N35" s="74">
        <f>IFERROR(IF(F35&gt;0,K35/F35*10,""),"")</f>
        <v>37.029100750537097</v>
      </c>
      <c r="O35" s="99">
        <f t="shared" si="1"/>
        <v>2.371002828701009</v>
      </c>
      <c r="P35" s="117"/>
      <c r="Q35" s="2" t="s">
        <v>160</v>
      </c>
    </row>
    <row r="36" spans="1:17" s="13" customFormat="1" ht="15.75" customHeight="1" x14ac:dyDescent="0.25">
      <c r="A36" s="101">
        <f t="shared" si="0"/>
        <v>7083.9559202513665</v>
      </c>
      <c r="B36" s="203" t="s">
        <v>59</v>
      </c>
      <c r="C36" s="204">
        <v>6979.5579796000002</v>
      </c>
      <c r="D36" s="194">
        <v>7083.9559202513665</v>
      </c>
      <c r="E36" s="236">
        <f>IFERROR(D36/C36*100,0)</f>
        <v>101.49576722417812</v>
      </c>
      <c r="F36" s="130">
        <v>6503.5427997043589</v>
      </c>
      <c r="G36" s="82">
        <f>IFERROR(D36-F36,"")</f>
        <v>580.41312054700757</v>
      </c>
      <c r="H36" s="307">
        <v>26469.444</v>
      </c>
      <c r="I36" s="236">
        <v>33185.025638522391</v>
      </c>
      <c r="J36" s="351">
        <f>IFERROR(I36/H36*100,"")</f>
        <v>125.37107178572542</v>
      </c>
      <c r="K36" s="229">
        <v>27413.08978731346</v>
      </c>
      <c r="L36" s="82">
        <f>IFERROR(I36-K36,"")</f>
        <v>5771.9358512089311</v>
      </c>
      <c r="M36" s="94">
        <f>IFERROR(IF(D36&gt;0,I36/D36*10,""),"")</f>
        <v>46.845330507568796</v>
      </c>
      <c r="N36" s="73">
        <f>IFERROR(IF(F36&gt;0,K36/F36*10,""),"")</f>
        <v>42.151010044186407</v>
      </c>
      <c r="O36" s="98">
        <f t="shared" si="1"/>
        <v>4.6943204633823896</v>
      </c>
      <c r="P36" s="117"/>
      <c r="Q36" s="2" t="s">
        <v>160</v>
      </c>
    </row>
    <row r="37" spans="1:17" s="17" customFormat="1" ht="15.75" x14ac:dyDescent="0.2">
      <c r="A37" s="101">
        <f t="shared" si="0"/>
        <v>85.213136894699986</v>
      </c>
      <c r="B37" s="205" t="s">
        <v>84</v>
      </c>
      <c r="C37" s="206">
        <v>83.449079999999995</v>
      </c>
      <c r="D37" s="195">
        <v>85.213136894699986</v>
      </c>
      <c r="E37" s="230">
        <f>IFERROR(D37/C37*100,0)</f>
        <v>102.11393210650135</v>
      </c>
      <c r="F37" s="230">
        <v>93.911837895179985</v>
      </c>
      <c r="G37" s="84">
        <f>IFERROR(D37-F37,"")</f>
        <v>-8.6987010004799998</v>
      </c>
      <c r="H37" s="309">
        <v>402.88799999999998</v>
      </c>
      <c r="I37" s="230">
        <v>431.23061211089993</v>
      </c>
      <c r="J37" s="308">
        <f>IFERROR(I37/H37*100,"")</f>
        <v>107.03486132893012</v>
      </c>
      <c r="K37" s="131">
        <v>450.13091113237994</v>
      </c>
      <c r="L37" s="84">
        <f>IFERROR(I37-K37,"")</f>
        <v>-18.900299021480009</v>
      </c>
      <c r="M37" s="95">
        <f>IFERROR(IF(D37&gt;0,I37/D37*10,""),"")</f>
        <v>50.606118707234359</v>
      </c>
      <c r="N37" s="75">
        <f>IFERROR(IF(F37&gt;0,K37/F37*10,""),"")</f>
        <v>47.931221581968728</v>
      </c>
      <c r="O37" s="141">
        <f t="shared" si="1"/>
        <v>2.6748971252656304</v>
      </c>
      <c r="P37" s="117"/>
      <c r="Q37" s="2" t="s">
        <v>160</v>
      </c>
    </row>
    <row r="38" spans="1:17" s="1" customFormat="1" ht="15.75" x14ac:dyDescent="0.2">
      <c r="A38" s="101">
        <f t="shared" si="0"/>
        <v>250.3682844555</v>
      </c>
      <c r="B38" s="205" t="s">
        <v>85</v>
      </c>
      <c r="C38" s="206">
        <v>251.33802</v>
      </c>
      <c r="D38" s="195">
        <v>250.3682844555</v>
      </c>
      <c r="E38" s="230">
        <f>IFERROR(D38/C38*100,0)</f>
        <v>99.614170771099424</v>
      </c>
      <c r="F38" s="230">
        <v>224.23844927811996</v>
      </c>
      <c r="G38" s="84">
        <f>IFERROR(D38-F38,"")</f>
        <v>26.129835177380045</v>
      </c>
      <c r="H38" s="309">
        <v>460.7</v>
      </c>
      <c r="I38" s="230">
        <v>685.42817269139994</v>
      </c>
      <c r="J38" s="308">
        <f>IFERROR(I38/H38*100,"")</f>
        <v>148.77972057551551</v>
      </c>
      <c r="K38" s="131">
        <v>541.67943715813988</v>
      </c>
      <c r="L38" s="84">
        <f>IFERROR(I38-K38,"")</f>
        <v>143.74873553326006</v>
      </c>
      <c r="M38" s="95">
        <f>IFERROR(IF(D38&gt;0,I38/D38*10,""),"")</f>
        <v>27.376797112384523</v>
      </c>
      <c r="N38" s="75">
        <f>IFERROR(IF(F38&gt;0,K38/F38*10,""),"")</f>
        <v>24.156403101338881</v>
      </c>
      <c r="O38" s="141">
        <f t="shared" si="1"/>
        <v>3.2203940110456415</v>
      </c>
      <c r="P38" s="117"/>
      <c r="Q38" s="2" t="s">
        <v>160</v>
      </c>
    </row>
    <row r="39" spans="1:17" s="3" customFormat="1" ht="15.75" x14ac:dyDescent="0.2">
      <c r="A39" s="101">
        <f t="shared" si="0"/>
        <v>306.24105960408633</v>
      </c>
      <c r="B39" s="207" t="s">
        <v>63</v>
      </c>
      <c r="C39" s="206">
        <v>299.90106120000002</v>
      </c>
      <c r="D39" s="206">
        <v>306.24105960408633</v>
      </c>
      <c r="E39" s="230">
        <f>IFERROR(D39/C39*100,0)</f>
        <v>102.11402999999999</v>
      </c>
      <c r="F39" s="230">
        <v>313.90264427905993</v>
      </c>
      <c r="G39" s="85">
        <f>IFERROR(D39-F39,"")</f>
        <v>-7.6615846749735965</v>
      </c>
      <c r="H39" s="310">
        <v>832.44500000000005</v>
      </c>
      <c r="I39" s="230">
        <v>1387.21909755</v>
      </c>
      <c r="J39" s="308">
        <f>IFERROR(I39/H39*100,"")</f>
        <v>166.643934139793</v>
      </c>
      <c r="K39" s="131">
        <v>940.43302850399982</v>
      </c>
      <c r="L39" s="85">
        <f>IFERROR(I39-K39,"")</f>
        <v>446.78606904600019</v>
      </c>
      <c r="M39" s="96">
        <f>IFERROR(IF(D39&gt;0,I39/D39*10,""),"")</f>
        <v>45.298272522418145</v>
      </c>
      <c r="N39" s="75">
        <f>IFERROR(IF(F39&gt;0,K39/F39*10,""),"")</f>
        <v>29.95938535860034</v>
      </c>
      <c r="O39" s="141">
        <f t="shared" si="1"/>
        <v>15.338887163817805</v>
      </c>
      <c r="P39" s="117"/>
      <c r="Q39" s="2" t="s">
        <v>160</v>
      </c>
    </row>
    <row r="40" spans="1:17" s="1" customFormat="1" ht="15.75" x14ac:dyDescent="0.2">
      <c r="A40" s="101">
        <f t="shared" si="0"/>
        <v>1626.9848822705997</v>
      </c>
      <c r="B40" s="205" t="s">
        <v>27</v>
      </c>
      <c r="C40" s="206">
        <v>1593.3024356999999</v>
      </c>
      <c r="D40" s="195">
        <v>1626.9848822705997</v>
      </c>
      <c r="E40" s="230">
        <f>IFERROR(D40/C40*100,0)</f>
        <v>102.11400207618473</v>
      </c>
      <c r="F40" s="230">
        <v>1706.4650550564199</v>
      </c>
      <c r="G40" s="84">
        <f>IFERROR(D40-F40,"")</f>
        <v>-79.480172785820287</v>
      </c>
      <c r="H40" s="309">
        <v>9281.8000000000011</v>
      </c>
      <c r="I40" s="230">
        <v>10948.155726449999</v>
      </c>
      <c r="J40" s="308">
        <f>IFERROR(I40/H40*100,"")</f>
        <v>117.95293721530304</v>
      </c>
      <c r="K40" s="131">
        <v>10841.644793325699</v>
      </c>
      <c r="L40" s="84">
        <f>IFERROR(I40-K40,"")</f>
        <v>106.51093312430021</v>
      </c>
      <c r="M40" s="95">
        <f>IFERROR(IF(D40&gt;0,I40/D40*10,""),"")</f>
        <v>67.291072251211645</v>
      </c>
      <c r="N40" s="75">
        <f>IFERROR(IF(F40&gt;0,K40/F40*10,""),"")</f>
        <v>63.532767701283205</v>
      </c>
      <c r="O40" s="141">
        <f t="shared" si="1"/>
        <v>3.7583045499284395</v>
      </c>
      <c r="P40" s="117"/>
      <c r="Q40" s="2" t="s">
        <v>160</v>
      </c>
    </row>
    <row r="41" spans="1:17" s="1" customFormat="1" ht="15.75" x14ac:dyDescent="0.2">
      <c r="A41" s="101">
        <f t="shared" si="0"/>
        <v>4.2663241733999993</v>
      </c>
      <c r="B41" s="205" t="s">
        <v>28</v>
      </c>
      <c r="C41" s="206">
        <v>4.03491</v>
      </c>
      <c r="D41" s="195">
        <v>4.2663241733999993</v>
      </c>
      <c r="E41" s="230">
        <f>IFERROR(D41/C41*100,0)</f>
        <v>105.73529950853921</v>
      </c>
      <c r="F41" s="230">
        <v>3.4690442447199996</v>
      </c>
      <c r="G41" s="83">
        <f>IFERROR(D41-F41,"")</f>
        <v>0.79727992867999964</v>
      </c>
      <c r="H41" s="308">
        <v>11.7</v>
      </c>
      <c r="I41" s="230">
        <v>13.389191613599998</v>
      </c>
      <c r="J41" s="308">
        <f>IFERROR(I41/H41*100,"")</f>
        <v>114.43753515897434</v>
      </c>
      <c r="K41" s="131">
        <v>9.9760499740199986</v>
      </c>
      <c r="L41" s="83">
        <f>IFERROR(I41-K41,"")</f>
        <v>3.4131416395799992</v>
      </c>
      <c r="M41" s="95">
        <f>IFERROR(IF(D41&gt;0,I41/D41*10,""),"")</f>
        <v>31.383437051220682</v>
      </c>
      <c r="N41" s="74">
        <f>IFERROR(IF(F41&gt;0,K41/F41*10,""),"")</f>
        <v>28.75734430082256</v>
      </c>
      <c r="O41" s="99">
        <f t="shared" si="1"/>
        <v>2.6260927503981222</v>
      </c>
      <c r="P41" s="117"/>
      <c r="Q41" s="2" t="s">
        <v>160</v>
      </c>
    </row>
    <row r="42" spans="1:17" s="1" customFormat="1" ht="15.75" x14ac:dyDescent="0.2">
      <c r="A42" s="101">
        <f t="shared" si="0"/>
        <v>1746.7625971799998</v>
      </c>
      <c r="B42" s="205" t="s">
        <v>29</v>
      </c>
      <c r="C42" s="206">
        <v>1740.6727317</v>
      </c>
      <c r="D42" s="195">
        <v>1746.7625971799998</v>
      </c>
      <c r="E42" s="230">
        <f>IFERROR(D42/C42*100,0)</f>
        <v>100.3498570046566</v>
      </c>
      <c r="F42" s="230">
        <v>1222.8992427545998</v>
      </c>
      <c r="G42" s="83">
        <f>IFERROR(D42-F42,"")</f>
        <v>523.86335442540008</v>
      </c>
      <c r="H42" s="308">
        <v>4071.3599999999997</v>
      </c>
      <c r="I42" s="230">
        <v>6084.2500380869997</v>
      </c>
      <c r="J42" s="308">
        <f>IFERROR(I42/H42*100,"")</f>
        <v>149.44023712191995</v>
      </c>
      <c r="K42" s="131">
        <v>3051.9130755641995</v>
      </c>
      <c r="L42" s="83">
        <f>IFERROR(I42-K42,"")</f>
        <v>3032.3369625228001</v>
      </c>
      <c r="M42" s="95">
        <f>IFERROR(IF(D42&gt;0,I42/D42*10,""),"")</f>
        <v>34.831579562726532</v>
      </c>
      <c r="N42" s="75">
        <f>IFERROR(IF(F42&gt;0,K42/F42*10,""),"")</f>
        <v>24.956373909347732</v>
      </c>
      <c r="O42" s="141">
        <f t="shared" si="1"/>
        <v>9.8752056533787993</v>
      </c>
      <c r="P42" s="117"/>
      <c r="Q42" s="2" t="s">
        <v>160</v>
      </c>
    </row>
    <row r="43" spans="1:17" s="1" customFormat="1" ht="15.75" x14ac:dyDescent="0.2">
      <c r="A43" s="101">
        <f t="shared" si="0"/>
        <v>3063.8293561199998</v>
      </c>
      <c r="B43" s="205" t="s">
        <v>30</v>
      </c>
      <c r="C43" s="206">
        <v>3006.5754710000001</v>
      </c>
      <c r="D43" s="195">
        <v>3063.8293561199998</v>
      </c>
      <c r="E43" s="230">
        <f>IFERROR(D43/C43*100,0)</f>
        <v>101.90428897169699</v>
      </c>
      <c r="F43" s="230">
        <v>2938.4965262119999</v>
      </c>
      <c r="G43" s="84">
        <f>IFERROR(D43-F43,"")</f>
        <v>125.33282990799989</v>
      </c>
      <c r="H43" s="309">
        <v>11407.75</v>
      </c>
      <c r="I43" s="230">
        <v>13634.36739963</v>
      </c>
      <c r="J43" s="308">
        <f>IFERROR(I43/H43*100,"")</f>
        <v>119.51846244553046</v>
      </c>
      <c r="K43" s="131">
        <v>11576.763192345999</v>
      </c>
      <c r="L43" s="84">
        <f>IFERROR(I43-K43,"")</f>
        <v>2057.6042072840009</v>
      </c>
      <c r="M43" s="95">
        <f>IFERROR(IF(D43&gt;0,I43/D43*10,""),"")</f>
        <v>44.501066524463411</v>
      </c>
      <c r="N43" s="75">
        <f>IFERROR(IF(F43&gt;0,K43/F43*10,""),"")</f>
        <v>39.396892557397514</v>
      </c>
      <c r="O43" s="141">
        <f t="shared" si="1"/>
        <v>5.104173967065897</v>
      </c>
      <c r="P43" s="117"/>
      <c r="Q43" s="2" t="s">
        <v>160</v>
      </c>
    </row>
    <row r="44" spans="1:17" s="1" customFormat="1" ht="15.75" x14ac:dyDescent="0.2">
      <c r="A44" s="101">
        <f t="shared" si="0"/>
        <v>0.29027955308100001</v>
      </c>
      <c r="B44" s="205" t="s">
        <v>64</v>
      </c>
      <c r="C44" s="195">
        <v>0.28427000000000002</v>
      </c>
      <c r="D44" s="195">
        <v>0.29027955308100001</v>
      </c>
      <c r="E44" s="230">
        <f>IFERROR(D44/C44*100,0)</f>
        <v>102.11402999999999</v>
      </c>
      <c r="F44" s="230">
        <v>0.15999998425999998</v>
      </c>
      <c r="G44" s="84">
        <f>IFERROR(D44-F44,"")</f>
        <v>0.13027956882100003</v>
      </c>
      <c r="H44" s="309">
        <v>0.80100000000000005</v>
      </c>
      <c r="I44" s="230">
        <v>0.98540038949999986</v>
      </c>
      <c r="J44" s="308">
        <f>IFERROR(I44/H44*100,"")</f>
        <v>123.02127209737826</v>
      </c>
      <c r="K44" s="131">
        <v>0.5492993090199999</v>
      </c>
      <c r="L44" s="84">
        <f>IFERROR(I44-K44,"")</f>
        <v>0.43610108047999996</v>
      </c>
      <c r="M44" s="95">
        <f>IFERROR(IF(D44&gt;0,I44/D44*10,""),"")</f>
        <v>33.946600063320076</v>
      </c>
      <c r="N44" s="75">
        <f>IFERROR(IF(F44&gt;0,K44/F44*10,""),"")</f>
        <v>34.331210191082803</v>
      </c>
      <c r="O44" s="141">
        <f t="shared" si="1"/>
        <v>-0.38461012776272696</v>
      </c>
      <c r="P44" s="117"/>
      <c r="Q44" s="2" t="s">
        <v>160</v>
      </c>
    </row>
    <row r="45" spans="1:17" s="13" customFormat="1" ht="15.75" customHeight="1" x14ac:dyDescent="0.25">
      <c r="A45" s="101">
        <f t="shared" si="0"/>
        <v>2121.6014101759979</v>
      </c>
      <c r="B45" s="203" t="s">
        <v>62</v>
      </c>
      <c r="C45" s="204">
        <v>2098.3249464</v>
      </c>
      <c r="D45" s="194">
        <v>2121.6014101759979</v>
      </c>
      <c r="E45" s="236">
        <f>IFERROR(D45/C45*100,0)</f>
        <v>101.10928785438749</v>
      </c>
      <c r="F45" s="130">
        <v>2154.6372402668399</v>
      </c>
      <c r="G45" s="86">
        <f>IFERROR(D45-F45,"")</f>
        <v>-33.035830090841955</v>
      </c>
      <c r="H45" s="311">
        <v>7720.4</v>
      </c>
      <c r="I45" s="236">
        <v>7895.2290853130989</v>
      </c>
      <c r="J45" s="351">
        <f>IFERROR(I45/H45*100,"")</f>
        <v>102.26450812539633</v>
      </c>
      <c r="K45" s="229">
        <v>8072.3467218063788</v>
      </c>
      <c r="L45" s="86">
        <f>IFERROR(I45-K45,"")</f>
        <v>-177.11763649327986</v>
      </c>
      <c r="M45" s="94">
        <f>IFERROR(IF(D45&gt;0,I45/D45*10,""),"")</f>
        <v>37.213536187544996</v>
      </c>
      <c r="N45" s="76">
        <f>IFERROR(IF(F45&gt;0,K45/F45*10,""),"")</f>
        <v>37.464992115362598</v>
      </c>
      <c r="O45" s="140">
        <f t="shared" si="1"/>
        <v>-0.25145592781760229</v>
      </c>
      <c r="P45" s="158"/>
      <c r="Q45" s="160" t="s">
        <v>160</v>
      </c>
    </row>
    <row r="46" spans="1:17" s="1" customFormat="1" ht="15.75" x14ac:dyDescent="0.2">
      <c r="A46" s="101">
        <f t="shared" si="0"/>
        <v>82.487713433999986</v>
      </c>
      <c r="B46" s="205" t="s">
        <v>86</v>
      </c>
      <c r="C46" s="206">
        <v>80.869500000000002</v>
      </c>
      <c r="D46" s="195">
        <v>82.487713433999986</v>
      </c>
      <c r="E46" s="230">
        <f>IFERROR(D46/C46*100,0)</f>
        <v>102.00101822565983</v>
      </c>
      <c r="F46" s="230">
        <v>77.404323595540006</v>
      </c>
      <c r="G46" s="84">
        <f>IFERROR(D46-F46,"")</f>
        <v>5.0833898384599792</v>
      </c>
      <c r="H46" s="309">
        <v>182</v>
      </c>
      <c r="I46" s="230">
        <v>201.34844435399998</v>
      </c>
      <c r="J46" s="308">
        <f>IFERROR(I46/H46*100,"")</f>
        <v>110.63101338131867</v>
      </c>
      <c r="K46" s="131">
        <v>174.90953693339998</v>
      </c>
      <c r="L46" s="84">
        <f>IFERROR(I46-K46,"")</f>
        <v>26.438907420600003</v>
      </c>
      <c r="M46" s="95">
        <f>IFERROR(IF(D46&gt;0,I46/D46*10,""),"")</f>
        <v>24.409507303788068</v>
      </c>
      <c r="N46" s="75">
        <f>IFERROR(IF(F46&gt;0,K46/F46*10,""),"")</f>
        <v>22.596869116427261</v>
      </c>
      <c r="O46" s="141">
        <f t="shared" si="1"/>
        <v>1.8126381873608075</v>
      </c>
      <c r="P46" s="117"/>
      <c r="Q46" s="2" t="s">
        <v>160</v>
      </c>
    </row>
    <row r="47" spans="1:17" s="1" customFormat="1" ht="15.75" x14ac:dyDescent="0.2">
      <c r="A47" s="101">
        <f t="shared" si="0"/>
        <v>10.364574044999999</v>
      </c>
      <c r="B47" s="205" t="s">
        <v>87</v>
      </c>
      <c r="C47" s="206">
        <v>15.8405</v>
      </c>
      <c r="D47" s="195">
        <v>10.364574044999999</v>
      </c>
      <c r="E47" s="230">
        <f>IFERROR(D47/C47*100,0)</f>
        <v>65.430851582967705</v>
      </c>
      <c r="F47" s="230">
        <v>15.276431618199998</v>
      </c>
      <c r="G47" s="84">
        <f>IFERROR(D47-F47,"")</f>
        <v>-4.9118575731999989</v>
      </c>
      <c r="H47" s="312">
        <v>40.6</v>
      </c>
      <c r="I47" s="230">
        <v>44.5676683935</v>
      </c>
      <c r="J47" s="308">
        <f>IFERROR(I47/H47*100,"")</f>
        <v>109.77258225</v>
      </c>
      <c r="K47" s="131">
        <v>43.649422457579995</v>
      </c>
      <c r="L47" s="84">
        <f>IFERROR(I47-K47,"")</f>
        <v>0.91824593592000525</v>
      </c>
      <c r="M47" s="95">
        <f>IFERROR(IF(D47&gt;0,I47/D47*10,""),"")</f>
        <v>43</v>
      </c>
      <c r="N47" s="75">
        <f>IFERROR(IF(F47&gt;0,K47/F47*10,""),"")</f>
        <v>28.573048699132752</v>
      </c>
      <c r="O47" s="141">
        <f t="shared" si="1"/>
        <v>14.426951300867248</v>
      </c>
      <c r="P47" s="117"/>
      <c r="Q47" s="2" t="s">
        <v>160</v>
      </c>
    </row>
    <row r="48" spans="1:17" s="1" customFormat="1" ht="15.75" x14ac:dyDescent="0.2">
      <c r="A48" s="101">
        <f t="shared" si="0"/>
        <v>44.628936811499997</v>
      </c>
      <c r="B48" s="205" t="s">
        <v>88</v>
      </c>
      <c r="C48" s="206">
        <v>44.518813100000003</v>
      </c>
      <c r="D48" s="195">
        <v>44.628936811499997</v>
      </c>
      <c r="E48" s="230">
        <f>IFERROR(D48/C48*100,0)</f>
        <v>100.24736443726079</v>
      </c>
      <c r="F48" s="230">
        <v>55.968402137419993</v>
      </c>
      <c r="G48" s="84">
        <f>IFERROR(D48-F48,"")</f>
        <v>-11.339465325919996</v>
      </c>
      <c r="H48" s="327">
        <v>198.9</v>
      </c>
      <c r="I48" s="230">
        <v>165.2868746595</v>
      </c>
      <c r="J48" s="308">
        <f>IFERROR(I48/H48*100,"")</f>
        <v>83.100490024886881</v>
      </c>
      <c r="K48" s="131">
        <v>189.34010876219997</v>
      </c>
      <c r="L48" s="84">
        <f>IFERROR(I48-K48,"")</f>
        <v>-24.053234102699975</v>
      </c>
      <c r="M48" s="95">
        <f>IFERROR(IF(D48&gt;0,I48/D48*10,""),"")</f>
        <v>37.035808259924494</v>
      </c>
      <c r="N48" s="75">
        <f>IFERROR(IF(F48&gt;0,K48/F48*10,""),"")</f>
        <v>33.829822101640595</v>
      </c>
      <c r="O48" s="141">
        <f t="shared" si="1"/>
        <v>3.2059861582838991</v>
      </c>
      <c r="P48" s="117"/>
      <c r="Q48" s="2" t="s">
        <v>160</v>
      </c>
    </row>
    <row r="49" spans="1:17" s="1" customFormat="1" ht="15.75" x14ac:dyDescent="0.2">
      <c r="A49" s="101">
        <f t="shared" si="0"/>
        <v>21.816315321798001</v>
      </c>
      <c r="B49" s="205" t="s">
        <v>89</v>
      </c>
      <c r="C49" s="206">
        <v>21.364660000000001</v>
      </c>
      <c r="D49" s="195">
        <v>21.816315321798001</v>
      </c>
      <c r="E49" s="230">
        <f>IFERROR(D49/C49*100,0)</f>
        <v>102.11403000000001</v>
      </c>
      <c r="F49" s="230">
        <v>22.276685706619997</v>
      </c>
      <c r="G49" s="84">
        <f>IFERROR(D49-F49,"")</f>
        <v>-0.46037038482199577</v>
      </c>
      <c r="H49" s="327">
        <v>80.8</v>
      </c>
      <c r="I49" s="230">
        <v>86.376215696399967</v>
      </c>
      <c r="J49" s="308">
        <f>IFERROR(I49/H49*100,"")</f>
        <v>106.90125704999996</v>
      </c>
      <c r="K49" s="131">
        <v>91.687124738239987</v>
      </c>
      <c r="L49" s="87">
        <f>IFERROR(I49-K49,"")</f>
        <v>-5.31090904184002</v>
      </c>
      <c r="M49" s="95">
        <f>IFERROR(IF(D49&gt;0,I49/D49*10,""),"")</f>
        <v>39.592485908973025</v>
      </c>
      <c r="N49" s="75">
        <f>IFERROR(IF(F49&gt;0,K49/F49*10,""),"")</f>
        <v>41.158332952102114</v>
      </c>
      <c r="O49" s="141">
        <f t="shared" si="1"/>
        <v>-1.5658470431290894</v>
      </c>
      <c r="P49" s="117"/>
      <c r="Q49" s="2" t="s">
        <v>160</v>
      </c>
    </row>
    <row r="50" spans="1:17" s="1" customFormat="1" ht="15.75" x14ac:dyDescent="0.2">
      <c r="A50" s="101">
        <f t="shared" si="0"/>
        <v>29.0973928485</v>
      </c>
      <c r="B50" s="205" t="s">
        <v>101</v>
      </c>
      <c r="C50" s="206">
        <v>28.945</v>
      </c>
      <c r="D50" s="195">
        <v>29.0973928485</v>
      </c>
      <c r="E50" s="230">
        <f>IFERROR(D50/C50*100,0)</f>
        <v>100.52649109863535</v>
      </c>
      <c r="F50" s="230">
        <v>33.975028504840004</v>
      </c>
      <c r="G50" s="84">
        <f>IFERROR(D50-F50,"")</f>
        <v>-4.8776356563400043</v>
      </c>
      <c r="H50" s="327">
        <v>101.60000000000001</v>
      </c>
      <c r="I50" s="230">
        <v>99.902240110200012</v>
      </c>
      <c r="J50" s="308">
        <f>IFERROR(I50/H50*100,"")</f>
        <v>98.328976486417332</v>
      </c>
      <c r="K50" s="131">
        <v>124.84075204999998</v>
      </c>
      <c r="L50" s="87">
        <f>IFERROR(I50-K50,"")</f>
        <v>-24.938511939799966</v>
      </c>
      <c r="M50" s="95">
        <f>IFERROR(IF(D50&gt;0,I50/D50*10,""),"")</f>
        <v>34.333742761888054</v>
      </c>
      <c r="N50" s="75">
        <f>IFERROR(IF(F50&gt;0,K50/F50*10,""),"")</f>
        <v>36.744855720199162</v>
      </c>
      <c r="O50" s="141">
        <f t="shared" si="1"/>
        <v>-2.4111129583111079</v>
      </c>
      <c r="P50" s="117"/>
      <c r="Q50" s="2" t="s">
        <v>160</v>
      </c>
    </row>
    <row r="51" spans="1:17" s="1" customFormat="1" ht="15.75" x14ac:dyDescent="0.2">
      <c r="A51" s="101">
        <f t="shared" si="0"/>
        <v>97.502560405199972</v>
      </c>
      <c r="B51" s="205" t="s">
        <v>90</v>
      </c>
      <c r="C51" s="206">
        <v>109.1537</v>
      </c>
      <c r="D51" s="195">
        <v>97.502560405199972</v>
      </c>
      <c r="E51" s="230">
        <f>IFERROR(D51/C51*100,0)</f>
        <v>89.325932520106946</v>
      </c>
      <c r="F51" s="230">
        <v>97.074130577719984</v>
      </c>
      <c r="G51" s="84">
        <f>IFERROR(D51-F51,"")</f>
        <v>0.42842982747998803</v>
      </c>
      <c r="H51" s="327">
        <v>286.5</v>
      </c>
      <c r="I51" s="230">
        <v>308.04228859950001</v>
      </c>
      <c r="J51" s="308">
        <f>IFERROR(I51/H51*100,"")</f>
        <v>107.51912342041885</v>
      </c>
      <c r="K51" s="131">
        <v>296.73576698695996</v>
      </c>
      <c r="L51" s="87">
        <f>IFERROR(I51-K51,"")</f>
        <v>11.306521612540053</v>
      </c>
      <c r="M51" s="95">
        <f>IFERROR(IF(D51&gt;0,I51/D51*10,""),"")</f>
        <v>31.593251225336193</v>
      </c>
      <c r="N51" s="75">
        <f>IFERROR(IF(F51&gt;0,K51/F51*10,""),"")</f>
        <v>30.567955151489702</v>
      </c>
      <c r="O51" s="141">
        <f t="shared" si="1"/>
        <v>1.0252960738464907</v>
      </c>
      <c r="P51" s="117"/>
      <c r="Q51" s="2" t="s">
        <v>160</v>
      </c>
    </row>
    <row r="52" spans="1:17" s="1" customFormat="1" ht="15.75" x14ac:dyDescent="0.2">
      <c r="A52" s="101">
        <f t="shared" si="0"/>
        <v>1835.7039173099997</v>
      </c>
      <c r="B52" s="205" t="s">
        <v>102</v>
      </c>
      <c r="C52" s="206">
        <v>1797.6327733000001</v>
      </c>
      <c r="D52" s="195">
        <v>1835.7039173099997</v>
      </c>
      <c r="E52" s="230">
        <f>IFERROR(D52/C52*100,0)</f>
        <v>102.11784879400649</v>
      </c>
      <c r="F52" s="230">
        <v>1852.6622381264997</v>
      </c>
      <c r="G52" s="264">
        <f>IFERROR(D52-F52,"")</f>
        <v>-16.958320816499963</v>
      </c>
      <c r="H52" s="327">
        <v>6830</v>
      </c>
      <c r="I52" s="230">
        <v>6989.7053534999995</v>
      </c>
      <c r="J52" s="308">
        <f>IFERROR(I52/H52*100,"")</f>
        <v>102.33829214494874</v>
      </c>
      <c r="K52" s="131">
        <v>7151.1840098780003</v>
      </c>
      <c r="L52" s="88">
        <f>IFERROR(I52-K52,"")</f>
        <v>-161.47865637800078</v>
      </c>
      <c r="M52" s="95">
        <f>IFERROR(IF(D52&gt;0,I52/D52*10,""),"")</f>
        <v>38.076430995160486</v>
      </c>
      <c r="N52" s="77">
        <f>IFERROR(IF(F52&gt;0,K52/F52*10,""),"")</f>
        <v>38.599502179682887</v>
      </c>
      <c r="O52" s="142">
        <f t="shared" si="1"/>
        <v>-0.52307118452240076</v>
      </c>
      <c r="P52" s="117"/>
      <c r="Q52" s="2" t="s">
        <v>160</v>
      </c>
    </row>
    <row r="53" spans="1:17" s="13" customFormat="1" ht="15.75" customHeight="1" x14ac:dyDescent="0.25">
      <c r="A53" s="101">
        <f t="shared" si="0"/>
        <v>7266.2952546455263</v>
      </c>
      <c r="B53" s="208" t="s">
        <v>31</v>
      </c>
      <c r="C53" s="209">
        <v>7168.0662899999998</v>
      </c>
      <c r="D53" s="196">
        <v>7266.2952546455263</v>
      </c>
      <c r="E53" s="237">
        <f>IFERROR(D53/C53*100,0)</f>
        <v>101.37036908800026</v>
      </c>
      <c r="F53" s="132">
        <v>6866.6072225866201</v>
      </c>
      <c r="G53" s="153">
        <f>IFERROR(D53-F53,"")</f>
        <v>399.68803205890617</v>
      </c>
      <c r="H53" s="328">
        <v>15348.854000000001</v>
      </c>
      <c r="I53" s="237">
        <v>23203.033039460694</v>
      </c>
      <c r="J53" s="351">
        <f>IFERROR(I53/H53*100,"")</f>
        <v>151.17111049112</v>
      </c>
      <c r="K53" s="229">
        <v>11482.778997770041</v>
      </c>
      <c r="L53" s="162">
        <f>IFERROR(I53-K53,"")</f>
        <v>11720.254041690652</v>
      </c>
      <c r="M53" s="94">
        <f>IFERROR(IF(D53&gt;0,I53/D53*10,""),"")</f>
        <v>31.932411533410242</v>
      </c>
      <c r="N53" s="78">
        <f>IFERROR(IF(F53&gt;0,K53/F53*10,""),"")</f>
        <v>16.722638452362986</v>
      </c>
      <c r="O53" s="143">
        <f t="shared" si="1"/>
        <v>15.209773081047256</v>
      </c>
      <c r="P53" s="158"/>
      <c r="Q53" s="160" t="s">
        <v>160</v>
      </c>
    </row>
    <row r="54" spans="1:17" s="17" customFormat="1" ht="15.75" x14ac:dyDescent="0.2">
      <c r="A54" s="101">
        <f t="shared" si="0"/>
        <v>856.88375590319993</v>
      </c>
      <c r="B54" s="210" t="s">
        <v>91</v>
      </c>
      <c r="C54" s="206">
        <v>841.89170000000001</v>
      </c>
      <c r="D54" s="195">
        <v>856.88375590319993</v>
      </c>
      <c r="E54" s="230">
        <f>IFERROR(D54/C54*100,0)</f>
        <v>101.78075824992692</v>
      </c>
      <c r="F54" s="230">
        <v>710.92986636800003</v>
      </c>
      <c r="G54" s="265">
        <f>IFERROR(D54-F54,"")</f>
        <v>145.95388953519989</v>
      </c>
      <c r="H54" s="329">
        <v>1657.9</v>
      </c>
      <c r="I54" s="230">
        <v>2654.7830170265997</v>
      </c>
      <c r="J54" s="308">
        <f>IFERROR(I54/H54*100,"")</f>
        <v>160.1292609341094</v>
      </c>
      <c r="K54" s="131">
        <v>1052.1272850320001</v>
      </c>
      <c r="L54" s="89">
        <f>IFERROR(I54-K54,"")</f>
        <v>1602.6557319945996</v>
      </c>
      <c r="M54" s="97">
        <f>IFERROR(IF(D54&gt;0,I54/D54*10,""),"")</f>
        <v>30.981833868799633</v>
      </c>
      <c r="N54" s="79">
        <f>IFERROR(IF(F54&gt;0,K54/F54*10,""),"")</f>
        <v>14.799311926605505</v>
      </c>
      <c r="O54" s="144">
        <f t="shared" si="1"/>
        <v>16.182521942194128</v>
      </c>
      <c r="P54" s="117"/>
      <c r="Q54" s="2" t="s">
        <v>160</v>
      </c>
    </row>
    <row r="55" spans="1:17" s="1" customFormat="1" ht="15.75" x14ac:dyDescent="0.2">
      <c r="A55" s="101">
        <f t="shared" si="0"/>
        <v>60.690452590199989</v>
      </c>
      <c r="B55" s="210" t="s">
        <v>92</v>
      </c>
      <c r="C55" s="206">
        <v>60.787999999999997</v>
      </c>
      <c r="D55" s="195">
        <v>60.690452590199989</v>
      </c>
      <c r="E55" s="230">
        <f>IFERROR(D55/C55*100,0)</f>
        <v>99.839528509245241</v>
      </c>
      <c r="F55" s="230">
        <v>60.956936678519995</v>
      </c>
      <c r="G55" s="83">
        <f>IFERROR(D55-F55,"")</f>
        <v>-0.2664840883200057</v>
      </c>
      <c r="H55" s="329">
        <v>110.60000000000001</v>
      </c>
      <c r="I55" s="230">
        <v>176.40709252649998</v>
      </c>
      <c r="J55" s="308">
        <f>IFERROR(I55/H55*100,"")</f>
        <v>159.5000836586799</v>
      </c>
      <c r="K55" s="131">
        <v>101.52457599977998</v>
      </c>
      <c r="L55" s="90">
        <f>IFERROR(I55-K55,"")</f>
        <v>74.882516526719996</v>
      </c>
      <c r="M55" s="97">
        <f>IFERROR(IF(D55&gt;0,I55/D55*10,""),"")</f>
        <v>29.066695830669318</v>
      </c>
      <c r="N55" s="75">
        <f>IFERROR(IF(F55&gt;0,K55/F55*10,""),"")</f>
        <v>16.655130905808004</v>
      </c>
      <c r="O55" s="141">
        <f t="shared" si="1"/>
        <v>12.411564924861313</v>
      </c>
      <c r="P55" s="117"/>
      <c r="Q55" s="2" t="s">
        <v>160</v>
      </c>
    </row>
    <row r="56" spans="1:17" s="1" customFormat="1" ht="15.75" x14ac:dyDescent="0.2">
      <c r="A56" s="101">
        <f t="shared" si="0"/>
        <v>246.71260218149999</v>
      </c>
      <c r="B56" s="210" t="s">
        <v>93</v>
      </c>
      <c r="C56" s="206">
        <v>241.8955</v>
      </c>
      <c r="D56" s="195">
        <v>246.71260218149999</v>
      </c>
      <c r="E56" s="230">
        <f>IFERROR(D56/C56*100,0)</f>
        <v>101.99139801339834</v>
      </c>
      <c r="F56" s="230">
        <v>254.26851001817997</v>
      </c>
      <c r="G56" s="83">
        <f>IFERROR(D56-F56,"")</f>
        <v>-7.5559078366799781</v>
      </c>
      <c r="H56" s="329">
        <v>673</v>
      </c>
      <c r="I56" s="230">
        <v>991.81927742579978</v>
      </c>
      <c r="J56" s="308">
        <f>IFERROR(I56/H56*100,"")</f>
        <v>147.3728495432095</v>
      </c>
      <c r="K56" s="131">
        <v>624.55433346391999</v>
      </c>
      <c r="L56" s="90">
        <f>IFERROR(I56-K56,"")</f>
        <v>367.26494396187979</v>
      </c>
      <c r="M56" s="97">
        <f>IFERROR(IF(D56&gt;0,I56/D56*10,""),"")</f>
        <v>40.201403116657346</v>
      </c>
      <c r="N56" s="75">
        <f>IFERROR(IF(F56&gt;0,K56/F56*10,""),"")</f>
        <v>24.562787323497702</v>
      </c>
      <c r="O56" s="141">
        <f t="shared" si="1"/>
        <v>15.638615793159644</v>
      </c>
      <c r="P56" s="117"/>
      <c r="Q56" s="2" t="s">
        <v>160</v>
      </c>
    </row>
    <row r="57" spans="1:17" s="1" customFormat="1" ht="15.75" x14ac:dyDescent="0.2">
      <c r="A57" s="101">
        <f t="shared" si="0"/>
        <v>796.59154803000001</v>
      </c>
      <c r="B57" s="210" t="s">
        <v>94</v>
      </c>
      <c r="C57" s="206">
        <v>782.20630000000006</v>
      </c>
      <c r="D57" s="195">
        <v>796.59154803000001</v>
      </c>
      <c r="E57" s="230">
        <f>IFERROR(D57/C57*100,0)</f>
        <v>101.83906061994131</v>
      </c>
      <c r="F57" s="230">
        <v>827.50972751092002</v>
      </c>
      <c r="G57" s="83">
        <f>IFERROR(D57-F57,"")</f>
        <v>-30.918179480920003</v>
      </c>
      <c r="H57" s="329">
        <v>2288</v>
      </c>
      <c r="I57" s="230">
        <v>3058.9278826799996</v>
      </c>
      <c r="J57" s="308">
        <f>IFERROR(I57/H57*100,"")</f>
        <v>133.69440046678321</v>
      </c>
      <c r="K57" s="131">
        <v>1286.6556696035798</v>
      </c>
      <c r="L57" s="90">
        <f>IFERROR(I57-K57,"")</f>
        <v>1772.2722130764198</v>
      </c>
      <c r="M57" s="97">
        <f>IFERROR(IF(D57&gt;0,I57/D57*10,""),"")</f>
        <v>38.400205101910004</v>
      </c>
      <c r="N57" s="75">
        <f>IFERROR(IF(F57&gt;0,K57/F57*10,""),"")</f>
        <v>15.548526220637095</v>
      </c>
      <c r="O57" s="141">
        <f t="shared" si="1"/>
        <v>22.85167888127291</v>
      </c>
      <c r="P57" s="117"/>
      <c r="Q57" s="2" t="s">
        <v>160</v>
      </c>
    </row>
    <row r="58" spans="1:17" s="1" customFormat="1" ht="15.75" x14ac:dyDescent="0.2">
      <c r="A58" s="101">
        <f t="shared" si="0"/>
        <v>107.17071676559999</v>
      </c>
      <c r="B58" s="210" t="s">
        <v>57</v>
      </c>
      <c r="C58" s="206">
        <v>113.61239999999999</v>
      </c>
      <c r="D58" s="195">
        <v>107.17071676559999</v>
      </c>
      <c r="E58" s="230">
        <f>IFERROR(D58/C58*100,0)</f>
        <v>94.330123090085237</v>
      </c>
      <c r="F58" s="230">
        <v>101.02419388339999</v>
      </c>
      <c r="G58" s="83">
        <f>IFERROR(D58-F58,"")</f>
        <v>6.1465228822000029</v>
      </c>
      <c r="H58" s="329">
        <v>203</v>
      </c>
      <c r="I58" s="230">
        <v>329.15742772289997</v>
      </c>
      <c r="J58" s="308">
        <f>IFERROR(I58/H58*100,"")</f>
        <v>162.14651611965516</v>
      </c>
      <c r="K58" s="131">
        <v>154.50291473708</v>
      </c>
      <c r="L58" s="83">
        <f>IFERROR(I58-K58,"")</f>
        <v>174.65451298581996</v>
      </c>
      <c r="M58" s="97">
        <f>IFERROR(IF(D58&gt;0,I58/D58*10,""),"")</f>
        <v>30.713373732754018</v>
      </c>
      <c r="N58" s="75">
        <f>IFERROR(IF(F58&gt;0,K58/F58*10,""),"")</f>
        <v>15.293654796731566</v>
      </c>
      <c r="O58" s="141">
        <f t="shared" si="1"/>
        <v>15.419718936022452</v>
      </c>
      <c r="P58" s="117"/>
      <c r="Q58" s="2" t="s">
        <v>160</v>
      </c>
    </row>
    <row r="59" spans="1:17" s="1" customFormat="1" ht="15.75" x14ac:dyDescent="0.2">
      <c r="A59" s="101">
        <f t="shared" si="0"/>
        <v>172.353941602128</v>
      </c>
      <c r="B59" s="210" t="s">
        <v>32</v>
      </c>
      <c r="C59" s="206">
        <v>168.78576000000001</v>
      </c>
      <c r="D59" s="195">
        <v>172.353941602128</v>
      </c>
      <c r="E59" s="230">
        <f>IFERROR(D59/C59*100,0)</f>
        <v>102.11402999999999</v>
      </c>
      <c r="F59" s="230">
        <v>171.21017423999999</v>
      </c>
      <c r="G59" s="83">
        <f>IFERROR(D59-F59,"")</f>
        <v>1.1437673621280169</v>
      </c>
      <c r="H59" s="314">
        <v>460</v>
      </c>
      <c r="I59" s="230">
        <v>589.16425547009999</v>
      </c>
      <c r="J59" s="308">
        <f>IFERROR(I59/H59*100,"")</f>
        <v>128.07918597176086</v>
      </c>
      <c r="K59" s="131">
        <v>340.72149514393999</v>
      </c>
      <c r="L59" s="83">
        <f>IFERROR(I59-K59,"")</f>
        <v>248.44276032616</v>
      </c>
      <c r="M59" s="97">
        <f>IFERROR(IF(D59&gt;0,I59/D59*10,""),"")</f>
        <v>34.183393196203284</v>
      </c>
      <c r="N59" s="75">
        <f>IFERROR(IF(F59&gt;0,K59/F59*10,""),"")</f>
        <v>19.900773809523812</v>
      </c>
      <c r="O59" s="141">
        <f t="shared" si="1"/>
        <v>14.282619386679471</v>
      </c>
      <c r="P59" s="117"/>
      <c r="Q59" s="2" t="s">
        <v>160</v>
      </c>
    </row>
    <row r="60" spans="1:17" s="1" customFormat="1" ht="15.75" x14ac:dyDescent="0.2">
      <c r="A60" s="101">
        <f t="shared" si="0"/>
        <v>102.14976991049998</v>
      </c>
      <c r="B60" s="210" t="s">
        <v>60</v>
      </c>
      <c r="C60" s="206">
        <v>101.8416</v>
      </c>
      <c r="D60" s="195">
        <v>102.14976991049998</v>
      </c>
      <c r="E60" s="230">
        <f>IFERROR(D60/C60*100,0)</f>
        <v>100.30259727900975</v>
      </c>
      <c r="F60" s="230">
        <v>93.350309287999991</v>
      </c>
      <c r="G60" s="83">
        <f>IFERROR(D60-F60,"")</f>
        <v>8.7994606224999927</v>
      </c>
      <c r="H60" s="308">
        <v>126.6</v>
      </c>
      <c r="I60" s="230">
        <v>213.00373973819998</v>
      </c>
      <c r="J60" s="308">
        <f>IFERROR(I60/H60*100,"")</f>
        <v>168.24939947725116</v>
      </c>
      <c r="K60" s="131">
        <v>119.21731311275998</v>
      </c>
      <c r="L60" s="83">
        <f>IFERROR(I60-K60,"")</f>
        <v>93.786426625440001</v>
      </c>
      <c r="M60" s="97">
        <f>IFERROR(IF(D60&gt;0,I60/D60*10,""),"")</f>
        <v>20.852101764382468</v>
      </c>
      <c r="N60" s="75">
        <f>IFERROR(IF(F60&gt;0,K60/F60*10,""),"")</f>
        <v>12.770960698689954</v>
      </c>
      <c r="O60" s="141">
        <f t="shared" si="1"/>
        <v>8.0811410656925133</v>
      </c>
      <c r="P60" s="117"/>
      <c r="Q60" s="2" t="s">
        <v>160</v>
      </c>
    </row>
    <row r="61" spans="1:17" s="1" customFormat="1" ht="15.75" x14ac:dyDescent="0.2">
      <c r="A61" s="101">
        <f t="shared" si="0"/>
        <v>85.362223378499991</v>
      </c>
      <c r="B61" s="210" t="s">
        <v>33</v>
      </c>
      <c r="C61" s="206">
        <v>87.530339999999995</v>
      </c>
      <c r="D61" s="195">
        <v>85.362223378499991</v>
      </c>
      <c r="E61" s="230">
        <f>IFERROR(D61/C61*100,0)</f>
        <v>97.523011310706664</v>
      </c>
      <c r="F61" s="230">
        <v>85.554131710999997</v>
      </c>
      <c r="G61" s="83">
        <f>IFERROR(D61-F61,"")</f>
        <v>-0.19190833250000594</v>
      </c>
      <c r="H61" s="308">
        <v>163.5</v>
      </c>
      <c r="I61" s="230">
        <v>228.44031765329999</v>
      </c>
      <c r="J61" s="308">
        <f>IFERROR(I61/H61*100,"")</f>
        <v>139.71884871761466</v>
      </c>
      <c r="K61" s="131">
        <v>156.7184559204</v>
      </c>
      <c r="L61" s="83">
        <f>IFERROR(I61-K61,"")</f>
        <v>71.721861732899981</v>
      </c>
      <c r="M61" s="97">
        <f>IFERROR(IF(D61&gt;0,I61/D61*10,""),"")</f>
        <v>26.761289550810456</v>
      </c>
      <c r="N61" s="75">
        <f>IFERROR(IF(F61&gt;0,K61/F61*10,""),"")</f>
        <v>18.318046456223943</v>
      </c>
      <c r="O61" s="141">
        <f t="shared" si="1"/>
        <v>8.4432430945865136</v>
      </c>
      <c r="P61" s="117"/>
      <c r="Q61" s="2" t="s">
        <v>160</v>
      </c>
    </row>
    <row r="62" spans="1:17" s="1" customFormat="1" ht="15.75" x14ac:dyDescent="0.2">
      <c r="A62" s="101">
        <f t="shared" si="0"/>
        <v>365.36399933999996</v>
      </c>
      <c r="B62" s="210" t="s">
        <v>95</v>
      </c>
      <c r="C62" s="206">
        <v>361.01972000000001</v>
      </c>
      <c r="D62" s="195">
        <v>365.36399933999996</v>
      </c>
      <c r="E62" s="230">
        <f>IFERROR(D62/C62*100,0)</f>
        <v>101.20333574575926</v>
      </c>
      <c r="F62" s="230">
        <v>336.20378858199996</v>
      </c>
      <c r="G62" s="83">
        <f>IFERROR(D62-F62,"")</f>
        <v>29.160210758000005</v>
      </c>
      <c r="H62" s="308">
        <v>791.45</v>
      </c>
      <c r="I62" s="230">
        <v>1078.3241567999999</v>
      </c>
      <c r="J62" s="308">
        <f>IFERROR(I62/H62*100,"")</f>
        <v>136.246655733148</v>
      </c>
      <c r="K62" s="131">
        <v>770.03814080799998</v>
      </c>
      <c r="L62" s="83">
        <f>IFERROR(I62-K62,"")</f>
        <v>308.28601599199988</v>
      </c>
      <c r="M62" s="97">
        <f>IFERROR(IF(D62&gt;0,I62/D62*10,""),"")</f>
        <v>29.513694801565119</v>
      </c>
      <c r="N62" s="75">
        <f>IFERROR(IF(F62&gt;0,K62/F62*10,""),"")</f>
        <v>22.90391027584117</v>
      </c>
      <c r="O62" s="141">
        <f t="shared" si="1"/>
        <v>6.6097845257239491</v>
      </c>
      <c r="P62" s="117"/>
      <c r="Q62" s="2" t="s">
        <v>160</v>
      </c>
    </row>
    <row r="63" spans="1:17" s="1" customFormat="1" ht="15.75" x14ac:dyDescent="0.2">
      <c r="A63" s="101">
        <f t="shared" si="0"/>
        <v>1435.11057762</v>
      </c>
      <c r="B63" s="210" t="s">
        <v>34</v>
      </c>
      <c r="C63" s="206">
        <v>1411.8920000000001</v>
      </c>
      <c r="D63" s="195">
        <v>1435.11057762</v>
      </c>
      <c r="E63" s="230">
        <f>IFERROR(D63/C63*100,0)</f>
        <v>101.64450096891262</v>
      </c>
      <c r="F63" s="230">
        <v>1254.114526308</v>
      </c>
      <c r="G63" s="83">
        <f>IFERROR(D63-F63,"")</f>
        <v>180.99605131199996</v>
      </c>
      <c r="H63" s="308">
        <v>2477.3000000000002</v>
      </c>
      <c r="I63" s="230">
        <v>2657.1091746299994</v>
      </c>
      <c r="J63" s="308">
        <f>IFERROR(I63/H63*100,"")</f>
        <v>107.25827209583009</v>
      </c>
      <c r="K63" s="131">
        <v>1053.2483040299999</v>
      </c>
      <c r="L63" s="83">
        <f>IFERROR(I63-K63,"")</f>
        <v>1603.8608705999995</v>
      </c>
      <c r="M63" s="97">
        <f>IFERROR(IF(D63&gt;0,I63/D63*10,""),"")</f>
        <v>18.515013519282764</v>
      </c>
      <c r="N63" s="75">
        <f>IFERROR(IF(F63&gt;0,K63/F63*10,""),"")</f>
        <v>8.3983422720624077</v>
      </c>
      <c r="O63" s="141">
        <f t="shared" si="1"/>
        <v>10.116671247220356</v>
      </c>
      <c r="P63" s="117"/>
      <c r="Q63" s="2" t="s">
        <v>160</v>
      </c>
    </row>
    <row r="64" spans="1:17" s="1" customFormat="1" ht="15.75" x14ac:dyDescent="0.2">
      <c r="A64" s="101">
        <f t="shared" si="0"/>
        <v>636.88520511000002</v>
      </c>
      <c r="B64" s="210" t="s">
        <v>35</v>
      </c>
      <c r="C64" s="206">
        <v>624.94266500000003</v>
      </c>
      <c r="D64" s="195">
        <v>636.88520511000002</v>
      </c>
      <c r="E64" s="230">
        <f>IFERROR(D64/C64*100,0)</f>
        <v>101.91098172341937</v>
      </c>
      <c r="F64" s="230">
        <v>619.51586262199976</v>
      </c>
      <c r="G64" s="84">
        <f>IFERROR(D64-F64,"")</f>
        <v>17.369342488000257</v>
      </c>
      <c r="H64" s="309">
        <v>1554</v>
      </c>
      <c r="I64" s="230">
        <v>2671.3030247999995</v>
      </c>
      <c r="J64" s="308">
        <f>IFERROR(I64/H64*100,"")</f>
        <v>171.89852154440152</v>
      </c>
      <c r="K64" s="131">
        <v>1647.286462152</v>
      </c>
      <c r="L64" s="84">
        <f>IFERROR(I64-K64,"")</f>
        <v>1024.0165626479995</v>
      </c>
      <c r="M64" s="97">
        <f>IFERROR(IF(D64&gt;0,I64/D64*10,""),"")</f>
        <v>41.943241943241929</v>
      </c>
      <c r="N64" s="75">
        <f>IFERROR(IF(F64&gt;0,K64/F64*10,""),"")</f>
        <v>26.589899654548454</v>
      </c>
      <c r="O64" s="141">
        <f t="shared" si="1"/>
        <v>15.353342288693476</v>
      </c>
      <c r="P64" s="117"/>
      <c r="Q64" s="2" t="s">
        <v>160</v>
      </c>
    </row>
    <row r="65" spans="1:17" s="1" customFormat="1" ht="15.75" x14ac:dyDescent="0.2">
      <c r="A65" s="101">
        <f t="shared" si="0"/>
        <v>604.51505759999998</v>
      </c>
      <c r="B65" s="205" t="s">
        <v>36</v>
      </c>
      <c r="C65" s="206">
        <v>596.47852499999999</v>
      </c>
      <c r="D65" s="195">
        <v>604.51505759999998</v>
      </c>
      <c r="E65" s="230">
        <f>IFERROR(D65/C65*100,0)</f>
        <v>101.3473297466996</v>
      </c>
      <c r="F65" s="230">
        <v>614.01267844999995</v>
      </c>
      <c r="G65" s="83">
        <f>IFERROR(D65-F65,"")</f>
        <v>-9.4976208499999757</v>
      </c>
      <c r="H65" s="308">
        <v>1372</v>
      </c>
      <c r="I65" s="230">
        <v>2340.4535675999996</v>
      </c>
      <c r="J65" s="308">
        <f>IFERROR(I65/H65*100,"")</f>
        <v>170.58699472303203</v>
      </c>
      <c r="K65" s="131">
        <v>1180.2291832579997</v>
      </c>
      <c r="L65" s="83">
        <f>IFERROR(I65-K65,"")</f>
        <v>1160.2243843419999</v>
      </c>
      <c r="M65" s="95">
        <f>IFERROR(IF(D65&gt;0,I65/D65*10,""),"")</f>
        <v>38.71621621621621</v>
      </c>
      <c r="N65" s="75">
        <f>IFERROR(IF(F65&gt;0,K65/F65*10,""),"")</f>
        <v>19.221576763485473</v>
      </c>
      <c r="O65" s="141">
        <f t="shared" si="1"/>
        <v>19.494639452730738</v>
      </c>
      <c r="P65" s="117"/>
      <c r="Q65" s="2" t="s">
        <v>160</v>
      </c>
    </row>
    <row r="66" spans="1:17" s="1" customFormat="1" ht="15.75" x14ac:dyDescent="0.2">
      <c r="A66" s="101">
        <f t="shared" si="0"/>
        <v>1404.2578445957997</v>
      </c>
      <c r="B66" s="210" t="s">
        <v>37</v>
      </c>
      <c r="C66" s="206">
        <v>1387.99728</v>
      </c>
      <c r="D66" s="195">
        <v>1404.2578445957997</v>
      </c>
      <c r="E66" s="230">
        <f>IFERROR(D66/C66*100,0)</f>
        <v>101.1715127133246</v>
      </c>
      <c r="F66" s="230">
        <v>1322.21337311196</v>
      </c>
      <c r="G66" s="83">
        <f>IFERROR(D66-F66,"")</f>
        <v>82.044471483839743</v>
      </c>
      <c r="H66" s="308">
        <v>2808.5</v>
      </c>
      <c r="I66" s="230">
        <v>4727.1811290347996</v>
      </c>
      <c r="J66" s="308">
        <f>IFERROR(I66/H66*100,"")</f>
        <v>168.31693534038808</v>
      </c>
      <c r="K66" s="131">
        <v>2214.8920114093398</v>
      </c>
      <c r="L66" s="83">
        <f>IFERROR(I66-K66,"")</f>
        <v>2512.2891176254598</v>
      </c>
      <c r="M66" s="95">
        <f>IFERROR(IF(D66&gt;0,I66/D66*10,""),"")</f>
        <v>33.663199014533312</v>
      </c>
      <c r="N66" s="75">
        <f>IFERROR(IF(F66&gt;0,K66/F66*10,""),"")</f>
        <v>16.751396230370688</v>
      </c>
      <c r="O66" s="141">
        <f t="shared" si="1"/>
        <v>16.911802784162624</v>
      </c>
      <c r="P66" s="117"/>
      <c r="Q66" s="2" t="s">
        <v>160</v>
      </c>
    </row>
    <row r="67" spans="1:17" s="1" customFormat="1" ht="15.75" x14ac:dyDescent="0.2">
      <c r="A67" s="101">
        <f t="shared" si="0"/>
        <v>392.24756001809993</v>
      </c>
      <c r="B67" s="210" t="s">
        <v>38</v>
      </c>
      <c r="C67" s="206">
        <v>387.18450000000001</v>
      </c>
      <c r="D67" s="195">
        <v>392.24756001809993</v>
      </c>
      <c r="E67" s="230">
        <f>IFERROR(D67/C67*100,0)</f>
        <v>101.30766082270853</v>
      </c>
      <c r="F67" s="230">
        <v>415.74314381463995</v>
      </c>
      <c r="G67" s="83">
        <f>IFERROR(D67-F67,"")</f>
        <v>-23.495583796540018</v>
      </c>
      <c r="H67" s="308">
        <v>663.00400000000002</v>
      </c>
      <c r="I67" s="230">
        <v>1486.9589763524998</v>
      </c>
      <c r="J67" s="308">
        <f>IFERROR(I67/H67*100,"")</f>
        <v>224.27601890071548</v>
      </c>
      <c r="K67" s="131">
        <v>781.06285309923999</v>
      </c>
      <c r="L67" s="83">
        <f>IFERROR(I67-K67,"")</f>
        <v>705.89612325325982</v>
      </c>
      <c r="M67" s="95">
        <f>IFERROR(IF(D67&gt;0,I67/D67*10,""),"")</f>
        <v>37.908686450054276</v>
      </c>
      <c r="N67" s="75">
        <f>IFERROR(IF(F67&gt;0,K67/F67*10,""),"")</f>
        <v>18.787149342563268</v>
      </c>
      <c r="O67" s="141">
        <f t="shared" si="1"/>
        <v>19.121537107491008</v>
      </c>
      <c r="P67" s="117"/>
      <c r="Q67" s="2" t="s">
        <v>160</v>
      </c>
    </row>
    <row r="68" spans="1:17" s="13" customFormat="1" ht="15.75" customHeight="1" x14ac:dyDescent="0.25">
      <c r="A68" s="101">
        <f t="shared" si="0"/>
        <v>2209.4065483398003</v>
      </c>
      <c r="B68" s="211" t="s">
        <v>138</v>
      </c>
      <c r="C68" s="209">
        <v>2183.09825</v>
      </c>
      <c r="D68" s="196">
        <v>2209.4065483398003</v>
      </c>
      <c r="E68" s="237">
        <f>IFERROR(D68/C68*100,0)</f>
        <v>101.20508998345817</v>
      </c>
      <c r="F68" s="229">
        <v>2091.6543165264798</v>
      </c>
      <c r="G68" s="104">
        <f>IFERROR(D68-F68,"")</f>
        <v>117.75223181332058</v>
      </c>
      <c r="H68" s="315">
        <v>3635.9</v>
      </c>
      <c r="I68" s="319">
        <v>4694.5669289930993</v>
      </c>
      <c r="J68" s="351">
        <f>IFERROR(I68/H68*100,"")</f>
        <v>129.11705297156411</v>
      </c>
      <c r="K68" s="229">
        <v>2471.0795021304598</v>
      </c>
      <c r="L68" s="104">
        <f>IFERROR(I68-K68,"")</f>
        <v>2223.4874268626395</v>
      </c>
      <c r="M68" s="102">
        <f>IFERROR(IF(D68&gt;0,I68/D68*10,""),"")</f>
        <v>21.248090047169935</v>
      </c>
      <c r="N68" s="103">
        <f>IFERROR(IF(F68&gt;0,K68/F68*10,""),"")</f>
        <v>11.813995661740488</v>
      </c>
      <c r="O68" s="127">
        <f t="shared" si="1"/>
        <v>9.4340943854294466</v>
      </c>
      <c r="P68" s="158"/>
      <c r="Q68" s="160" t="s">
        <v>160</v>
      </c>
    </row>
    <row r="69" spans="1:17" s="1" customFormat="1" ht="15.75" x14ac:dyDescent="0.2">
      <c r="A69" s="101">
        <f t="shared" si="0"/>
        <v>766.12684831979982</v>
      </c>
      <c r="B69" s="210" t="s">
        <v>96</v>
      </c>
      <c r="C69" s="206">
        <v>750.26612999999998</v>
      </c>
      <c r="D69" s="195">
        <v>766.12684831979982</v>
      </c>
      <c r="E69" s="230">
        <f>IFERROR(D69/C69*100,0)</f>
        <v>102.11401230651313</v>
      </c>
      <c r="F69" s="230">
        <v>737.89750702716003</v>
      </c>
      <c r="G69" s="83">
        <f>IFERROR(D69-F69,"")</f>
        <v>28.229341292639788</v>
      </c>
      <c r="H69" s="308">
        <v>1263.9000000000001</v>
      </c>
      <c r="I69" s="230">
        <v>1700.1985994999998</v>
      </c>
      <c r="J69" s="308">
        <f>IFERROR(I69/H69*100,"")</f>
        <v>134.5200252788986</v>
      </c>
      <c r="K69" s="131">
        <v>808.20985679807995</v>
      </c>
      <c r="L69" s="83">
        <f>IFERROR(I69-K69,"")</f>
        <v>891.98874270191982</v>
      </c>
      <c r="M69" s="97">
        <f>IFERROR(IF(D69&gt;0,I69/D69*10,""),"")</f>
        <v>22.192129191513409</v>
      </c>
      <c r="N69" s="75">
        <f>IFERROR(IF(F69&gt;0,K69/F69*10,""),"")</f>
        <v>10.952874201380546</v>
      </c>
      <c r="O69" s="141">
        <f t="shared" si="1"/>
        <v>11.239254990132864</v>
      </c>
      <c r="P69" s="117"/>
      <c r="Q69" s="2" t="s">
        <v>160</v>
      </c>
    </row>
    <row r="70" spans="1:17" s="1" customFormat="1" ht="15.75" x14ac:dyDescent="0.2">
      <c r="A70" s="101">
        <f t="shared" ref="A70:A101" si="2">IF(OR(D70="",D70=0),"x",D70)</f>
        <v>142.34695782</v>
      </c>
      <c r="B70" s="212" t="s">
        <v>39</v>
      </c>
      <c r="C70" s="206">
        <v>146.4315</v>
      </c>
      <c r="D70" s="195">
        <v>142.34695782</v>
      </c>
      <c r="E70" s="230">
        <f>IFERROR(D70/C70*100,0)</f>
        <v>97.210612347753042</v>
      </c>
      <c r="F70" s="230">
        <v>145.18724686370001</v>
      </c>
      <c r="G70" s="83">
        <f>IFERROR(D70-F70,"")</f>
        <v>-2.840289043700011</v>
      </c>
      <c r="H70" s="308">
        <v>282.8</v>
      </c>
      <c r="I70" s="230">
        <v>411.49605467309999</v>
      </c>
      <c r="J70" s="308">
        <f>IFERROR(I70/H70*100,"")</f>
        <v>145.50779868214286</v>
      </c>
      <c r="K70" s="131">
        <v>235.58927618695998</v>
      </c>
      <c r="L70" s="83">
        <f>IFERROR(I70-K70,"")</f>
        <v>175.90677848614001</v>
      </c>
      <c r="M70" s="97">
        <f>IFERROR(IF(D70&gt;0,I70/D70*10,""),"")</f>
        <v>28.90796269727403</v>
      </c>
      <c r="N70" s="75">
        <f>IFERROR(IF(F70&gt;0,K70/F70*10,""),"")</f>
        <v>16.226581967500785</v>
      </c>
      <c r="O70" s="141">
        <f t="shared" ref="O70:O101" si="3">IFERROR(M70-N70,0)</f>
        <v>12.681380729773245</v>
      </c>
      <c r="P70" s="117"/>
      <c r="Q70" s="2" t="s">
        <v>160</v>
      </c>
    </row>
    <row r="71" spans="1:17" s="1" customFormat="1" ht="15.75" x14ac:dyDescent="0.2">
      <c r="A71" s="101">
        <f t="shared" si="2"/>
        <v>416.72735642999999</v>
      </c>
      <c r="B71" s="210" t="s">
        <v>40</v>
      </c>
      <c r="C71" s="206">
        <v>417.32175000000001</v>
      </c>
      <c r="D71" s="195">
        <v>416.72735642999999</v>
      </c>
      <c r="E71" s="230">
        <f>IFERROR(D71/C71*100,0)</f>
        <v>99.857569472475376</v>
      </c>
      <c r="F71" s="230">
        <v>410.91359014961995</v>
      </c>
      <c r="G71" s="83">
        <f>IFERROR(D71-F71,"")</f>
        <v>5.8137662803800367</v>
      </c>
      <c r="H71" s="308">
        <v>838.3</v>
      </c>
      <c r="I71" s="230">
        <v>1166.2443366299997</v>
      </c>
      <c r="J71" s="308">
        <f>IFERROR(I71/H71*100,"")</f>
        <v>139.12016421686744</v>
      </c>
      <c r="K71" s="131">
        <v>719.91738140741995</v>
      </c>
      <c r="L71" s="83">
        <f>IFERROR(I71-K71,"")</f>
        <v>446.32695522257973</v>
      </c>
      <c r="M71" s="97">
        <f>IFERROR(IF(D71&gt;0,I71/D71*10,""),"")</f>
        <v>27.985787797108546</v>
      </c>
      <c r="N71" s="75">
        <f>IFERROR(IF(F71&gt;0,K71/F71*10,""),"")</f>
        <v>17.519921430325216</v>
      </c>
      <c r="O71" s="141">
        <f t="shared" si="3"/>
        <v>10.465866366783331</v>
      </c>
      <c r="P71" s="117"/>
      <c r="Q71" s="2" t="s">
        <v>160</v>
      </c>
    </row>
    <row r="72" spans="1:17" s="1" customFormat="1" ht="15.75" hidden="1" x14ac:dyDescent="0.2">
      <c r="A72" s="101" t="e">
        <f t="shared" si="2"/>
        <v>#VALUE!</v>
      </c>
      <c r="B72" s="210" t="s">
        <v>136</v>
      </c>
      <c r="C72" s="206">
        <v>417.32175000000001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>
        <v>0</v>
      </c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2" t="s">
        <v>160</v>
      </c>
    </row>
    <row r="73" spans="1:17" s="1" customFormat="1" ht="15.75" hidden="1" x14ac:dyDescent="0.2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>
        <v>0</v>
      </c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2" t="s">
        <v>160</v>
      </c>
    </row>
    <row r="74" spans="1:17" s="1" customFormat="1" ht="15.75" x14ac:dyDescent="0.2">
      <c r="A74" s="101">
        <f t="shared" si="2"/>
        <v>884.20538576999979</v>
      </c>
      <c r="B74" s="210" t="s">
        <v>41</v>
      </c>
      <c r="C74" s="206">
        <v>869.07887000000005</v>
      </c>
      <c r="D74" s="195">
        <v>884.20538576999979</v>
      </c>
      <c r="E74" s="230">
        <f>IFERROR(D74/C74*100,0)</f>
        <v>101.74052278707453</v>
      </c>
      <c r="F74" s="230">
        <v>797.655972486</v>
      </c>
      <c r="G74" s="83">
        <f>IFERROR(D74-F74,"")</f>
        <v>86.549413283999797</v>
      </c>
      <c r="H74" s="308">
        <v>1250.9000000000001</v>
      </c>
      <c r="I74" s="230">
        <v>1416.6279381899999</v>
      </c>
      <c r="J74" s="308">
        <f>IFERROR(I74/H74*100,"")</f>
        <v>113.24869599408424</v>
      </c>
      <c r="K74" s="131">
        <v>707.3629877379999</v>
      </c>
      <c r="L74" s="83">
        <f>IFERROR(I74-K74,"")</f>
        <v>709.26495045199999</v>
      </c>
      <c r="M74" s="97">
        <f>IFERROR(IF(D74&gt;0,I74/D74*10,""),"")</f>
        <v>16.021480540478116</v>
      </c>
      <c r="N74" s="75">
        <f>IFERROR(IF(F74&gt;0,K74/F74*10,""),"")</f>
        <v>8.8680209531110243</v>
      </c>
      <c r="O74" s="141">
        <f t="shared" si="3"/>
        <v>7.1534595873670916</v>
      </c>
      <c r="P74" s="117"/>
      <c r="Q74" s="2" t="s">
        <v>160</v>
      </c>
    </row>
    <row r="75" spans="1:17" s="13" customFormat="1" ht="15.75" customHeight="1" x14ac:dyDescent="0.25">
      <c r="A75" s="101">
        <f t="shared" si="2"/>
        <v>5464.5792161544005</v>
      </c>
      <c r="B75" s="208" t="s">
        <v>42</v>
      </c>
      <c r="C75" s="209">
        <v>5538.6163642000001</v>
      </c>
      <c r="D75" s="196">
        <v>5464.5792161544005</v>
      </c>
      <c r="E75" s="237">
        <f>IFERROR(D75/C75*100,0)</f>
        <v>98.663255528507904</v>
      </c>
      <c r="F75" s="231">
        <v>5454.4147500460995</v>
      </c>
      <c r="G75" s="98">
        <f>IFERROR(D75-F75,"")</f>
        <v>10.164466108300985</v>
      </c>
      <c r="H75" s="236">
        <v>9436.7088866666672</v>
      </c>
      <c r="I75" s="237">
        <v>11150.5794315399</v>
      </c>
      <c r="J75" s="351">
        <f>IFERROR(I75/H75*100,"")</f>
        <v>118.16174013055334</v>
      </c>
      <c r="K75" s="229">
        <v>11014.169617117897</v>
      </c>
      <c r="L75" s="82">
        <f>IFERROR(I75-K75,"")</f>
        <v>136.40981442200246</v>
      </c>
      <c r="M75" s="71">
        <f>IFERROR(IF(D75&gt;0,I75/D75*10,""),"")</f>
        <v>20.405193136511834</v>
      </c>
      <c r="N75" s="73">
        <f>IFERROR(IF(F75&gt;0,K75/F75*10,""),"")</f>
        <v>20.193128175712726</v>
      </c>
      <c r="O75" s="98">
        <f t="shared" si="3"/>
        <v>0.21206496079910764</v>
      </c>
      <c r="P75" s="158"/>
      <c r="Q75" s="160" t="s">
        <v>160</v>
      </c>
    </row>
    <row r="76" spans="1:17" s="1" customFormat="1" ht="15.75" x14ac:dyDescent="0.2">
      <c r="A76" s="101">
        <f t="shared" si="2"/>
        <v>0.42887892599999994</v>
      </c>
      <c r="B76" s="210" t="s">
        <v>139</v>
      </c>
      <c r="C76" s="206">
        <v>0.45200000000000001</v>
      </c>
      <c r="D76" s="195">
        <v>0.42887892599999994</v>
      </c>
      <c r="E76" s="230">
        <f>IFERROR(D76/C76*100,0)</f>
        <v>94.884718141592899</v>
      </c>
      <c r="F76" s="230">
        <v>0.39031843294000002</v>
      </c>
      <c r="G76" s="84">
        <f>IFERROR(D76-F76,"")</f>
        <v>3.8560493059999923E-2</v>
      </c>
      <c r="H76" s="309">
        <v>0.39</v>
      </c>
      <c r="I76" s="230">
        <v>0.86796925499999988</v>
      </c>
      <c r="J76" s="308">
        <f>IFERROR(I76/H76*100,"")</f>
        <v>222.55621923076922</v>
      </c>
      <c r="K76" s="131">
        <v>0.77146489226000003</v>
      </c>
      <c r="L76" s="84">
        <f>IFERROR(I76-K76,"")</f>
        <v>9.6504362739999849E-2</v>
      </c>
      <c r="M76" s="97">
        <f>IFERROR(IF(D76&gt;0,I76/D76*10,""),"")</f>
        <v>20.238095238095237</v>
      </c>
      <c r="N76" s="75">
        <f>IFERROR(IF(F76&gt;0,K76/F76*10,""),"")</f>
        <v>19.765013054830288</v>
      </c>
      <c r="O76" s="141">
        <f t="shared" si="3"/>
        <v>0.47308218326494966</v>
      </c>
      <c r="P76" s="117"/>
      <c r="Q76" s="2" t="s">
        <v>160</v>
      </c>
    </row>
    <row r="77" spans="1:17" s="1" customFormat="1" ht="15.75" x14ac:dyDescent="0.2">
      <c r="A77" s="101">
        <f t="shared" si="2"/>
        <v>4.5951313499999999</v>
      </c>
      <c r="B77" s="210" t="s">
        <v>140</v>
      </c>
      <c r="C77" s="206">
        <v>7.4200999999999997</v>
      </c>
      <c r="D77" s="195">
        <v>4.5951313499999999</v>
      </c>
      <c r="E77" s="230">
        <f>IFERROR(D77/C77*100,0)</f>
        <v>61.928159323998329</v>
      </c>
      <c r="F77" s="230">
        <v>5.9454771221199989</v>
      </c>
      <c r="G77" s="84">
        <f>IFERROR(D77-F77,"")</f>
        <v>-1.350345772119999</v>
      </c>
      <c r="H77" s="309">
        <v>0</v>
      </c>
      <c r="I77" s="230">
        <v>4.9525304549999989</v>
      </c>
      <c r="J77" s="308" t="str">
        <f>IFERROR(I77/H77*100,"")</f>
        <v/>
      </c>
      <c r="K77" s="131">
        <v>9.1424194827800012</v>
      </c>
      <c r="L77" s="84">
        <f>IFERROR(I77-K77,"")</f>
        <v>-4.1898890277800023</v>
      </c>
      <c r="M77" s="97">
        <f>IFERROR(IF(D77&gt;0,I77/D77*10,""),"")</f>
        <v>10.777777777777775</v>
      </c>
      <c r="N77" s="75">
        <f>IFERROR(IF(F77&gt;0,K77/F77*10,""),"")</f>
        <v>15.377099760027431</v>
      </c>
      <c r="O77" s="141">
        <f t="shared" si="3"/>
        <v>-4.5993219822496556</v>
      </c>
      <c r="P77" s="117"/>
      <c r="Q77" s="2" t="s">
        <v>160</v>
      </c>
    </row>
    <row r="78" spans="1:17" s="1" customFormat="1" ht="15.75" x14ac:dyDescent="0.2">
      <c r="A78" s="101">
        <f t="shared" si="2"/>
        <v>46.495581279900001</v>
      </c>
      <c r="B78" s="210" t="s">
        <v>141</v>
      </c>
      <c r="C78" s="206">
        <v>49.825000000000003</v>
      </c>
      <c r="D78" s="195">
        <v>46.495581279900001</v>
      </c>
      <c r="E78" s="230">
        <f>IFERROR(D78/C78*100,0)</f>
        <v>93.317774771500254</v>
      </c>
      <c r="F78" s="230">
        <v>33.878213227740005</v>
      </c>
      <c r="G78" s="83">
        <f>IFERROR(D78-F78,"")</f>
        <v>12.617368052159996</v>
      </c>
      <c r="H78" s="308">
        <v>85.2</v>
      </c>
      <c r="I78" s="230">
        <v>100.80697041599998</v>
      </c>
      <c r="J78" s="308">
        <f>IFERROR(I78/H78*100,"")</f>
        <v>118.31804039436618</v>
      </c>
      <c r="K78" s="131">
        <v>84.336297435899994</v>
      </c>
      <c r="L78" s="83">
        <f>IFERROR(I78-K78,"")</f>
        <v>16.470672980099991</v>
      </c>
      <c r="M78" s="97">
        <f>IFERROR(IF(D78&gt;0,I78/D78*10,""),"")</f>
        <v>21.680978630883093</v>
      </c>
      <c r="N78" s="75">
        <f>IFERROR(IF(F78&gt;0,K78/F78*10,""),"")</f>
        <v>24.89396263875101</v>
      </c>
      <c r="O78" s="141">
        <f t="shared" si="3"/>
        <v>-3.2129840078679166</v>
      </c>
      <c r="P78" s="117"/>
      <c r="Q78" s="2" t="s">
        <v>160</v>
      </c>
    </row>
    <row r="79" spans="1:17" s="1" customFormat="1" ht="15.75" x14ac:dyDescent="0.2">
      <c r="A79" s="101">
        <f t="shared" si="2"/>
        <v>1887.98630067</v>
      </c>
      <c r="B79" s="210" t="s">
        <v>43</v>
      </c>
      <c r="C79" s="206">
        <v>1863.5107542000001</v>
      </c>
      <c r="D79" s="195">
        <v>1887.98630067</v>
      </c>
      <c r="E79" s="230">
        <f>IFERROR(D79/C79*100,0)</f>
        <v>101.31341052982049</v>
      </c>
      <c r="F79" s="230">
        <v>1827.4647883759999</v>
      </c>
      <c r="G79" s="83">
        <f>IFERROR(D79-F79,"")</f>
        <v>60.521512294000104</v>
      </c>
      <c r="H79" s="308">
        <v>2402.9</v>
      </c>
      <c r="I79" s="230">
        <v>3236.5041808499996</v>
      </c>
      <c r="J79" s="308">
        <f>IFERROR(I79/H79*100,"")</f>
        <v>134.6915885326064</v>
      </c>
      <c r="K79" s="131">
        <v>3231.4901279619999</v>
      </c>
      <c r="L79" s="83">
        <f>IFERROR(I79-K79,"")</f>
        <v>5.0140528879996964</v>
      </c>
      <c r="M79" s="97">
        <f>IFERROR(IF(D79&gt;0,I79/D79*10,""),"")</f>
        <v>17.142625344799608</v>
      </c>
      <c r="N79" s="75">
        <f>IFERROR(IF(F79&gt;0,K79/F79*10,""),"")</f>
        <v>17.682913227749275</v>
      </c>
      <c r="O79" s="141">
        <f t="shared" si="3"/>
        <v>-0.54028788294966645</v>
      </c>
      <c r="P79" s="117"/>
      <c r="Q79" s="2" t="s">
        <v>160</v>
      </c>
    </row>
    <row r="80" spans="1:17" s="1" customFormat="1" ht="15.75" x14ac:dyDescent="0.2">
      <c r="A80" s="101">
        <f t="shared" si="2"/>
        <v>520.99395018240011</v>
      </c>
      <c r="B80" s="210" t="s">
        <v>44</v>
      </c>
      <c r="C80" s="206">
        <v>593.70006000000001</v>
      </c>
      <c r="D80" s="195">
        <v>520.99395018240011</v>
      </c>
      <c r="E80" s="230">
        <f>IFERROR(D80/C80*100,0)</f>
        <v>87.753730424484061</v>
      </c>
      <c r="F80" s="230">
        <v>550.87586937445997</v>
      </c>
      <c r="G80" s="83">
        <f>IFERROR(D80-F80,"")</f>
        <v>-29.881919192059854</v>
      </c>
      <c r="H80" s="308">
        <v>1597.9188866666666</v>
      </c>
      <c r="I80" s="230">
        <v>1791.1372700567997</v>
      </c>
      <c r="J80" s="308">
        <f>IFERROR(I80/H80*100,"")</f>
        <v>112.09187681567465</v>
      </c>
      <c r="K80" s="131">
        <v>1740.1822491917198</v>
      </c>
      <c r="L80" s="83">
        <f>IFERROR(I80-K80,"")</f>
        <v>50.95502086507986</v>
      </c>
      <c r="M80" s="97">
        <f>IFERROR(IF(D80&gt;0,I80/D80*10,""),"")</f>
        <v>34.379233567486189</v>
      </c>
      <c r="N80" s="75">
        <f>IFERROR(IF(F80&gt;0,K80/F80*10,""),"")</f>
        <v>31.58937150701049</v>
      </c>
      <c r="O80" s="141">
        <f t="shared" si="3"/>
        <v>2.7898620604756985</v>
      </c>
      <c r="P80" s="117"/>
      <c r="Q80" s="2" t="s">
        <v>160</v>
      </c>
    </row>
    <row r="81" spans="1:17" s="1" customFormat="1" ht="15.75" hidden="1" x14ac:dyDescent="0.2">
      <c r="A81" s="101" t="e">
        <f t="shared" si="2"/>
        <v>#VALUE!</v>
      </c>
      <c r="B81" s="210" t="s">
        <v>136</v>
      </c>
      <c r="D81" s="195" t="e">
        <v>#VALUE!</v>
      </c>
      <c r="E81" s="230">
        <f>IFERROR(D81/C76*100,0)</f>
        <v>0</v>
      </c>
      <c r="F81" s="230" t="e">
        <v>#VALUE!</v>
      </c>
      <c r="G81" s="83" t="str">
        <f>IFERROR(D81-F81,"")</f>
        <v/>
      </c>
      <c r="H81" s="308">
        <v>0</v>
      </c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2" t="s">
        <v>160</v>
      </c>
    </row>
    <row r="82" spans="1:17" s="1" customFormat="1" ht="15.75" hidden="1" x14ac:dyDescent="0.2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>
        <v>0</v>
      </c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2" t="s">
        <v>160</v>
      </c>
    </row>
    <row r="83" spans="1:17" s="1" customFormat="1" ht="15.75" x14ac:dyDescent="0.2">
      <c r="A83" s="101">
        <f t="shared" si="2"/>
        <v>181.82934751949998</v>
      </c>
      <c r="B83" s="210" t="s">
        <v>45</v>
      </c>
      <c r="C83" s="206">
        <v>234.321</v>
      </c>
      <c r="D83" s="195">
        <v>181.82934751949998</v>
      </c>
      <c r="E83" s="230">
        <f>IFERROR(D83/C83*100,0)</f>
        <v>77.598400279744439</v>
      </c>
      <c r="F83" s="230">
        <v>231.69934026389996</v>
      </c>
      <c r="G83" s="83">
        <f>IFERROR(D83-F83,"")</f>
        <v>-49.86999274439998</v>
      </c>
      <c r="H83" s="308">
        <v>517.79999999999995</v>
      </c>
      <c r="I83" s="230">
        <v>403.14210587879995</v>
      </c>
      <c r="J83" s="308">
        <f>IFERROR(I83/H83*100,"")</f>
        <v>77.85672187694091</v>
      </c>
      <c r="K83" s="131">
        <v>506.54160621991991</v>
      </c>
      <c r="L83" s="83">
        <f>IFERROR(I83-K83,"")</f>
        <v>-103.39950034111996</v>
      </c>
      <c r="M83" s="97">
        <f>IFERROR(IF(D83&gt;0,I83/D83*10,""),"")</f>
        <v>22.171454244236656</v>
      </c>
      <c r="N83" s="75">
        <f>IFERROR(IF(F83&gt;0,K83/F83*10,""),"")</f>
        <v>21.862021948054803</v>
      </c>
      <c r="O83" s="141">
        <f t="shared" si="3"/>
        <v>0.30943229618185342</v>
      </c>
      <c r="P83" s="117"/>
      <c r="Q83" s="2" t="s">
        <v>160</v>
      </c>
    </row>
    <row r="84" spans="1:17" s="1" customFormat="1" ht="15.75" hidden="1" x14ac:dyDescent="0.2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>
        <v>0</v>
      </c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2" t="s">
        <v>160</v>
      </c>
    </row>
    <row r="85" spans="1:17" s="1" customFormat="1" ht="15.75" x14ac:dyDescent="0.2">
      <c r="A85" s="101">
        <f t="shared" si="2"/>
        <v>329.86814137169995</v>
      </c>
      <c r="B85" s="210" t="s">
        <v>46</v>
      </c>
      <c r="C85" s="206">
        <v>333.07391999999999</v>
      </c>
      <c r="D85" s="195">
        <v>329.86814137169995</v>
      </c>
      <c r="E85" s="230">
        <f>IFERROR(D85/C85*100,0)</f>
        <v>99.037517369027256</v>
      </c>
      <c r="F85" s="230">
        <v>322.32047784586001</v>
      </c>
      <c r="G85" s="83">
        <f>IFERROR(D85-F85,"")</f>
        <v>7.5476635258399369</v>
      </c>
      <c r="H85" s="308">
        <v>703.8</v>
      </c>
      <c r="I85" s="230">
        <v>1097.0447219199</v>
      </c>
      <c r="J85" s="308">
        <f>IFERROR(I85/H85*100,"")</f>
        <v>155.87449870984656</v>
      </c>
      <c r="K85" s="131">
        <v>902.25723608119995</v>
      </c>
      <c r="L85" s="83">
        <f>IFERROR(I85-K85,"")</f>
        <v>194.78748583870004</v>
      </c>
      <c r="M85" s="97">
        <f>IFERROR(IF(D85&gt;0,I85/D85*10,""),"")</f>
        <v>33.257068032033288</v>
      </c>
      <c r="N85" s="75">
        <f>IFERROR(IF(F85&gt;0,K85/F85*10,""),"")</f>
        <v>27.992550833604717</v>
      </c>
      <c r="O85" s="141">
        <f t="shared" si="3"/>
        <v>5.264517198428571</v>
      </c>
      <c r="P85" s="117"/>
      <c r="Q85" s="2" t="s">
        <v>160</v>
      </c>
    </row>
    <row r="86" spans="1:17" s="1" customFormat="1" ht="15.75" x14ac:dyDescent="0.2">
      <c r="A86" s="101">
        <f t="shared" si="2"/>
        <v>960.93693133289992</v>
      </c>
      <c r="B86" s="210" t="s">
        <v>47</v>
      </c>
      <c r="C86" s="206">
        <v>941.04268000000002</v>
      </c>
      <c r="D86" s="195">
        <v>960.93693133289992</v>
      </c>
      <c r="E86" s="230">
        <f>IFERROR(D86/C86*100,0)</f>
        <v>102.11406472370625</v>
      </c>
      <c r="F86" s="230">
        <v>913.2636044251999</v>
      </c>
      <c r="G86" s="83">
        <f>IFERROR(D86-F86,"")</f>
        <v>47.673326907700016</v>
      </c>
      <c r="H86" s="308">
        <v>1802</v>
      </c>
      <c r="I86" s="230">
        <v>2159.476872231</v>
      </c>
      <c r="J86" s="308">
        <f>IFERROR(I86/H86*100,"")</f>
        <v>119.83778425255271</v>
      </c>
      <c r="K86" s="131">
        <v>2062.5017079293998</v>
      </c>
      <c r="L86" s="83">
        <f>IFERROR(I86-K86,"")</f>
        <v>96.975164301600216</v>
      </c>
      <c r="M86" s="97">
        <f>IFERROR(IF(D86&gt;0,I86/D86*10,""),"")</f>
        <v>22.472618148161136</v>
      </c>
      <c r="N86" s="75">
        <f>IFERROR(IF(F86&gt;0,K86/F86*10,""),"")</f>
        <v>22.583859664784519</v>
      </c>
      <c r="O86" s="141">
        <f t="shared" si="3"/>
        <v>-0.11124151662338377</v>
      </c>
      <c r="P86" s="117"/>
      <c r="Q86" s="2" t="s">
        <v>160</v>
      </c>
    </row>
    <row r="87" spans="1:17" s="1" customFormat="1" ht="15.75" x14ac:dyDescent="0.2">
      <c r="A87" s="101">
        <f t="shared" si="2"/>
        <v>1429.9323751586999</v>
      </c>
      <c r="B87" s="210" t="s">
        <v>48</v>
      </c>
      <c r="C87" s="206">
        <v>1409.6893500000001</v>
      </c>
      <c r="D87" s="195">
        <v>1429.9323751586999</v>
      </c>
      <c r="E87" s="230">
        <f>IFERROR(D87/C87*100,0)</f>
        <v>101.43599191968782</v>
      </c>
      <c r="F87" s="230">
        <v>1468.3657154221198</v>
      </c>
      <c r="G87" s="83">
        <f>IFERROR(D87-F87,"")</f>
        <v>-38.43334026341995</v>
      </c>
      <c r="H87" s="308">
        <v>2060.5</v>
      </c>
      <c r="I87" s="230">
        <v>2049.3244257893998</v>
      </c>
      <c r="J87" s="308">
        <f>IFERROR(I87/H87*100,"")</f>
        <v>99.457628041222989</v>
      </c>
      <c r="K87" s="131">
        <v>2194.2744338197595</v>
      </c>
      <c r="L87" s="83">
        <f>IFERROR(I87-K87,"")</f>
        <v>-144.95000803035964</v>
      </c>
      <c r="M87" s="97">
        <f>IFERROR(IF(D87&gt;0,I87/D87*10,""),"")</f>
        <v>14.331617784106449</v>
      </c>
      <c r="N87" s="75">
        <f>IFERROR(IF(F87&gt;0,K87/F87*10,""),"")</f>
        <v>14.9436506911969</v>
      </c>
      <c r="O87" s="141">
        <f t="shared" si="3"/>
        <v>-0.61203290709045177</v>
      </c>
      <c r="P87" s="117"/>
      <c r="Q87" s="2" t="s">
        <v>160</v>
      </c>
    </row>
    <row r="88" spans="1:17" s="1" customFormat="1" ht="15.75" x14ac:dyDescent="0.2">
      <c r="A88" s="101">
        <f t="shared" si="2"/>
        <v>101.51257836329999</v>
      </c>
      <c r="B88" s="205" t="s">
        <v>49</v>
      </c>
      <c r="C88" s="206">
        <v>105.58150000000001</v>
      </c>
      <c r="D88" s="195">
        <v>101.51257836329999</v>
      </c>
      <c r="E88" s="230">
        <f>IFERROR(D88/C88*100,0)</f>
        <v>96.146179362198865</v>
      </c>
      <c r="F88" s="230">
        <v>100.21094555575998</v>
      </c>
      <c r="G88" s="83">
        <f>IFERROR(D88-F88,"")</f>
        <v>1.3016328075400168</v>
      </c>
      <c r="H88" s="308">
        <v>266.2</v>
      </c>
      <c r="I88" s="230">
        <v>307.32238468799994</v>
      </c>
      <c r="J88" s="308">
        <f>IFERROR(I88/H88*100,"")</f>
        <v>115.4479281322314</v>
      </c>
      <c r="K88" s="131">
        <v>282.67207410295998</v>
      </c>
      <c r="L88" s="83">
        <f>IFERROR(I88-K88,"")</f>
        <v>24.650310585039961</v>
      </c>
      <c r="M88" s="95">
        <f>IFERROR(IF(D88&gt;0,I88/D88*10,""),"")</f>
        <v>30.274315719588373</v>
      </c>
      <c r="N88" s="75">
        <f>IFERROR(IF(F88&gt;0,K88/F88*10,""),"")</f>
        <v>28.207704511247616</v>
      </c>
      <c r="O88" s="141">
        <f t="shared" si="3"/>
        <v>2.0666112083407562</v>
      </c>
      <c r="P88" s="117"/>
      <c r="Q88" s="2" t="s">
        <v>160</v>
      </c>
    </row>
    <row r="89" spans="1:17" s="13" customFormat="1" ht="15.75" x14ac:dyDescent="0.25">
      <c r="A89" s="101">
        <f t="shared" si="2"/>
        <v>177.58987933599002</v>
      </c>
      <c r="B89" s="208" t="s">
        <v>50</v>
      </c>
      <c r="C89" s="209">
        <v>190.75572</v>
      </c>
      <c r="D89" s="196">
        <v>177.58987933599002</v>
      </c>
      <c r="E89" s="237">
        <f>IFERROR(D89/C89*100,0)</f>
        <v>93.098062451804864</v>
      </c>
      <c r="F89" s="231">
        <v>171.94597034596003</v>
      </c>
      <c r="G89" s="98">
        <f>IFERROR(D89-F89,"")</f>
        <v>5.6439089900299848</v>
      </c>
      <c r="H89" s="236">
        <v>345.01299999999998</v>
      </c>
      <c r="I89" s="237">
        <v>351.02412610709996</v>
      </c>
      <c r="J89" s="351">
        <f>IFERROR(I89/H89*100,"")</f>
        <v>101.74228974186479</v>
      </c>
      <c r="K89" s="231">
        <v>341.01703651613997</v>
      </c>
      <c r="L89" s="98">
        <f>IFERROR(I89-K89,"")</f>
        <v>10.007089590959993</v>
      </c>
      <c r="M89" s="71">
        <f>IFERROR(IF(D89&gt;0,I89/D89*10,""),"")</f>
        <v>19.765998345152436</v>
      </c>
      <c r="N89" s="73">
        <f>IFERROR(IF(F89&gt;0,K89/F89*10,""),"")</f>
        <v>19.832801887127932</v>
      </c>
      <c r="O89" s="98">
        <f t="shared" si="3"/>
        <v>-6.6803541975495762E-2</v>
      </c>
      <c r="P89" s="158"/>
      <c r="Q89" s="160" t="s">
        <v>160</v>
      </c>
    </row>
    <row r="90" spans="1:17" s="1" customFormat="1" ht="15.75" x14ac:dyDescent="0.2">
      <c r="A90" s="101">
        <f t="shared" si="2"/>
        <v>31.842217974899995</v>
      </c>
      <c r="B90" s="210" t="s">
        <v>97</v>
      </c>
      <c r="C90" s="206">
        <v>37.995040000000003</v>
      </c>
      <c r="D90" s="195">
        <v>31.842217974899995</v>
      </c>
      <c r="E90" s="230">
        <f>IFERROR(D90/C90*100,0)</f>
        <v>83.806249381235006</v>
      </c>
      <c r="F90" s="230">
        <v>27.62904186798</v>
      </c>
      <c r="G90" s="84">
        <f>IFERROR(D90-F90,"")</f>
        <v>4.2131761069199953</v>
      </c>
      <c r="H90" s="309">
        <v>66.3</v>
      </c>
      <c r="I90" s="230">
        <v>59.650931764799985</v>
      </c>
      <c r="J90" s="308">
        <f>IFERROR(I90/H90*100,"")</f>
        <v>89.971239464253372</v>
      </c>
      <c r="K90" s="131">
        <v>51.324326161159995</v>
      </c>
      <c r="L90" s="84">
        <f>IFERROR(I90-K90,"")</f>
        <v>8.3266056036399902</v>
      </c>
      <c r="M90" s="97">
        <f>IFERROR(IF(D90&gt;0,I90/D90*10,""),"")</f>
        <v>18.733284161241702</v>
      </c>
      <c r="N90" s="75">
        <f>IFERROR(IF(F90&gt;0,K90/F90*10,""),"")</f>
        <v>18.576223673047839</v>
      </c>
      <c r="O90" s="141">
        <f t="shared" si="3"/>
        <v>0.15706048819386353</v>
      </c>
      <c r="P90" s="117"/>
      <c r="Q90" s="2" t="s">
        <v>160</v>
      </c>
    </row>
    <row r="91" spans="1:17" s="1" customFormat="1" ht="15.75" x14ac:dyDescent="0.2">
      <c r="A91" s="101">
        <f t="shared" si="2"/>
        <v>1.7584035965999998</v>
      </c>
      <c r="B91" s="210" t="s">
        <v>98</v>
      </c>
      <c r="C91" s="206">
        <v>1.76728</v>
      </c>
      <c r="D91" s="195">
        <v>1.7584035965999998</v>
      </c>
      <c r="E91" s="230">
        <f>IFERROR(D91/C91*100,0)</f>
        <v>99.497736442442616</v>
      </c>
      <c r="F91" s="230">
        <v>1.2850954149799998</v>
      </c>
      <c r="G91" s="83">
        <f>IFERROR(D91-F91,"")</f>
        <v>0.47330818161999999</v>
      </c>
      <c r="H91" s="308">
        <v>1.845</v>
      </c>
      <c r="I91" s="230">
        <v>1.5827674649999999</v>
      </c>
      <c r="J91" s="308">
        <f>IFERROR(I91/H91*100,"")</f>
        <v>85.7868544715447</v>
      </c>
      <c r="K91" s="131">
        <v>1.1719744069999996</v>
      </c>
      <c r="L91" s="83">
        <f>IFERROR(I91-K91,"")</f>
        <v>0.41079305800000032</v>
      </c>
      <c r="M91" s="97">
        <f>IFERROR(IF(D91&gt;0,I91/D91*10,""),"")</f>
        <v>9.0011614401858306</v>
      </c>
      <c r="N91" s="75">
        <f>IFERROR(IF(F91&gt;0,K91/F91*10,""),"")</f>
        <v>9.1197462331482928</v>
      </c>
      <c r="O91" s="141">
        <f t="shared" si="3"/>
        <v>-0.11858479296246216</v>
      </c>
      <c r="P91" s="117"/>
      <c r="Q91" s="2" t="s">
        <v>160</v>
      </c>
    </row>
    <row r="92" spans="1:17" s="1" customFormat="1" ht="15.75" x14ac:dyDescent="0.2">
      <c r="A92" s="101">
        <f t="shared" si="2"/>
        <v>47.322704922900002</v>
      </c>
      <c r="B92" s="210" t="s">
        <v>61</v>
      </c>
      <c r="C92" s="206">
        <v>55.465899999999998</v>
      </c>
      <c r="D92" s="195">
        <v>47.322704922900002</v>
      </c>
      <c r="E92" s="230">
        <f>IFERROR(D92/C92*100,0)</f>
        <v>85.318555946806967</v>
      </c>
      <c r="F92" s="230">
        <v>33.512353391120001</v>
      </c>
      <c r="G92" s="83">
        <f>IFERROR(D92-F92,"")</f>
        <v>13.81035153178</v>
      </c>
      <c r="H92" s="308">
        <v>80.067999999999998</v>
      </c>
      <c r="I92" s="230">
        <v>79.609118928299992</v>
      </c>
      <c r="J92" s="308">
        <f>IFERROR(I92/H92*100,"")</f>
        <v>99.426885807438666</v>
      </c>
      <c r="K92" s="131">
        <v>50.923816646420001</v>
      </c>
      <c r="L92" s="83">
        <f>IFERROR(I92-K92,"")</f>
        <v>28.685302281879991</v>
      </c>
      <c r="M92" s="97">
        <f>IFERROR(IF(D92&gt;0,I92/D92*10,""),"")</f>
        <v>16.822605355717151</v>
      </c>
      <c r="N92" s="75">
        <f>IFERROR(IF(F92&gt;0,K92/F92*10,""),"")</f>
        <v>15.195535822892591</v>
      </c>
      <c r="O92" s="141">
        <f t="shared" si="3"/>
        <v>1.6270695328245601</v>
      </c>
      <c r="P92" s="117"/>
      <c r="Q92" s="2" t="s">
        <v>160</v>
      </c>
    </row>
    <row r="93" spans="1:17" s="1" customFormat="1" ht="15.75" hidden="1" x14ac:dyDescent="0.2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>
        <v>0</v>
      </c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2" t="s">
        <v>160</v>
      </c>
    </row>
    <row r="94" spans="1:17" s="1" customFormat="1" ht="15.75" x14ac:dyDescent="0.2">
      <c r="A94" s="101">
        <f t="shared" si="2"/>
        <v>12.051497820599998</v>
      </c>
      <c r="B94" s="210" t="s">
        <v>51</v>
      </c>
      <c r="C94" s="206">
        <v>12.119199999999999</v>
      </c>
      <c r="D94" s="195">
        <v>12.051497820599998</v>
      </c>
      <c r="E94" s="230">
        <f>IFERROR(D94/C94*100,0)</f>
        <v>99.441364286421546</v>
      </c>
      <c r="F94" s="230">
        <v>8.8978335195799989</v>
      </c>
      <c r="G94" s="83">
        <f>IFERROR(D94-F94,"")</f>
        <v>3.1536643010199992</v>
      </c>
      <c r="H94" s="308">
        <v>19.900000000000002</v>
      </c>
      <c r="I94" s="230">
        <v>21.542996909099998</v>
      </c>
      <c r="J94" s="308">
        <f>IFERROR(I94/H94*100,"")</f>
        <v>108.25626587487436</v>
      </c>
      <c r="K94" s="131">
        <v>18.100380384979999</v>
      </c>
      <c r="L94" s="83">
        <f>IFERROR(I94-K94,"")</f>
        <v>3.4426165241199982</v>
      </c>
      <c r="M94" s="97">
        <f>IFERROR(IF(D94&gt;0,I94/D94*10,""),"")</f>
        <v>17.875783765463481</v>
      </c>
      <c r="N94" s="75">
        <f>IFERROR(IF(F94&gt;0,K94/F94*10,""),"")</f>
        <v>20.342457908601538</v>
      </c>
      <c r="O94" s="141">
        <f t="shared" si="3"/>
        <v>-2.4666741431380572</v>
      </c>
      <c r="P94" s="117"/>
      <c r="Q94" s="2" t="s">
        <v>160</v>
      </c>
    </row>
    <row r="95" spans="1:17" s="1" customFormat="1" ht="15.75" x14ac:dyDescent="0.2">
      <c r="A95" s="101">
        <f t="shared" si="2"/>
        <v>1.6576170489899997</v>
      </c>
      <c r="B95" s="210" t="s">
        <v>52</v>
      </c>
      <c r="C95" s="206">
        <v>1.6233</v>
      </c>
      <c r="D95" s="195">
        <v>1.6576170489899997</v>
      </c>
      <c r="E95" s="230">
        <f>IFERROR(D95/C95*100,0)</f>
        <v>102.11402999999999</v>
      </c>
      <c r="F95" s="230">
        <v>1.7416558796199999</v>
      </c>
      <c r="G95" s="83">
        <f>IFERROR(D95-F95,"")</f>
        <v>-8.4038830630000172E-2</v>
      </c>
      <c r="H95" s="308">
        <v>2.9</v>
      </c>
      <c r="I95" s="230">
        <v>3.1379641418999999</v>
      </c>
      <c r="J95" s="308">
        <f>IFERROR(I95/H95*100,"")</f>
        <v>108.20566006551724</v>
      </c>
      <c r="K95" s="131">
        <v>3.4680251365399992</v>
      </c>
      <c r="L95" s="83">
        <f>IFERROR(I95-K95,"")</f>
        <v>-0.33006099463999927</v>
      </c>
      <c r="M95" s="97">
        <f>IFERROR(IF(D95&gt;0,I95/D95*10,""),"")</f>
        <v>18.93057352307029</v>
      </c>
      <c r="N95" s="75">
        <f>IFERROR(IF(F95&gt;0,K95/F95*10,""),"")</f>
        <v>19.912229373902864</v>
      </c>
      <c r="O95" s="141">
        <f t="shared" si="3"/>
        <v>-0.98165585083257412</v>
      </c>
      <c r="P95" s="117"/>
      <c r="Q95" s="2" t="s">
        <v>160</v>
      </c>
    </row>
    <row r="96" spans="1:17" s="1" customFormat="1" ht="15.75" x14ac:dyDescent="0.2">
      <c r="A96" s="101">
        <f t="shared" si="2"/>
        <v>81.206182357499998</v>
      </c>
      <c r="B96" s="210" t="s">
        <v>53</v>
      </c>
      <c r="C96" s="206">
        <v>80.040000000000006</v>
      </c>
      <c r="D96" s="195">
        <v>81.206182357499998</v>
      </c>
      <c r="E96" s="230">
        <f>IFERROR(D96/C96*100,0)</f>
        <v>101.4569994471514</v>
      </c>
      <c r="F96" s="230">
        <v>97.804831142779989</v>
      </c>
      <c r="G96" s="83">
        <f>IFERROR(D96-F96,"")</f>
        <v>-16.598648785279991</v>
      </c>
      <c r="H96" s="308">
        <v>171.3</v>
      </c>
      <c r="I96" s="230">
        <v>183.5213769966</v>
      </c>
      <c r="J96" s="308">
        <f>IFERROR(I96/H96*100,"")</f>
        <v>107.1344874469352</v>
      </c>
      <c r="K96" s="131">
        <v>214.33577509305997</v>
      </c>
      <c r="L96" s="83">
        <f>IFERROR(I96-K96,"")</f>
        <v>-30.814398096459968</v>
      </c>
      <c r="M96" s="97">
        <f>IFERROR(IF(D96&gt;0,I96/D96*10,""),"")</f>
        <v>22.599434140207482</v>
      </c>
      <c r="N96" s="75">
        <f>IFERROR(IF(F96&gt;0,K96/F96*10,""),"")</f>
        <v>21.914640881099498</v>
      </c>
      <c r="O96" s="141">
        <f t="shared" si="3"/>
        <v>0.68479325910798394</v>
      </c>
      <c r="P96" s="117"/>
      <c r="Q96" s="2" t="s">
        <v>160</v>
      </c>
    </row>
    <row r="97" spans="1:17" s="1" customFormat="1" ht="15.75" hidden="1" x14ac:dyDescent="0.2">
      <c r="A97" s="101" t="str">
        <f t="shared" si="2"/>
        <v>x</v>
      </c>
      <c r="B97" s="210" t="s">
        <v>82</v>
      </c>
      <c r="C97" s="206"/>
      <c r="D97" s="195">
        <v>0</v>
      </c>
      <c r="E97" s="230">
        <f>IFERROR(D97/C97*100,0)</f>
        <v>0</v>
      </c>
      <c r="F97" s="230">
        <v>0</v>
      </c>
      <c r="G97" s="83">
        <f>IFERROR(D97-F97,"")</f>
        <v>0</v>
      </c>
      <c r="H97" s="308">
        <v>0</v>
      </c>
      <c r="I97" s="230">
        <v>0</v>
      </c>
      <c r="J97" s="308" t="str">
        <f>IFERROR(I97/H97*100,"")</f>
        <v/>
      </c>
      <c r="K97" s="131">
        <v>0</v>
      </c>
      <c r="L97" s="83">
        <f>IFERROR(I97-K97,"")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>
        <f t="shared" si="3"/>
        <v>0</v>
      </c>
      <c r="P97" s="117"/>
      <c r="Q97" s="2" t="s">
        <v>160</v>
      </c>
    </row>
    <row r="98" spans="1:17" s="1" customFormat="1" ht="15.75" hidden="1" x14ac:dyDescent="0.2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>
        <v>0</v>
      </c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2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>
        <v>0</v>
      </c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2" t="s">
        <v>160</v>
      </c>
    </row>
    <row r="100" spans="1:17" s="1" customFormat="1" ht="15.75" hidden="1" x14ac:dyDescent="0.2">
      <c r="A100" s="101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>
        <v>0</v>
      </c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2" t="s">
        <v>160</v>
      </c>
    </row>
    <row r="101" spans="1:17" s="1" customFormat="1" ht="15.75" x14ac:dyDescent="0.2">
      <c r="A101" s="101">
        <f t="shared" si="2"/>
        <v>1.7512556144999998</v>
      </c>
      <c r="B101" s="213" t="s">
        <v>99</v>
      </c>
      <c r="C101" s="193">
        <v>1.7450000000000001</v>
      </c>
      <c r="D101" s="197">
        <v>1.7512556144999998</v>
      </c>
      <c r="E101" s="238">
        <f>IFERROR(D101/C101*100,0)</f>
        <v>100.35848793696273</v>
      </c>
      <c r="F101" s="238">
        <v>1.0751591298999996</v>
      </c>
      <c r="G101" s="91">
        <f>IFERROR(D101-F101,"")</f>
        <v>0.67609648460000016</v>
      </c>
      <c r="H101" s="316">
        <v>2.7</v>
      </c>
      <c r="I101" s="238">
        <v>1.9789699013999997</v>
      </c>
      <c r="J101" s="308">
        <f>IFERROR(I101/H101*100,"")</f>
        <v>73.29518153333332</v>
      </c>
      <c r="K101" s="133">
        <v>1.6927386869799999</v>
      </c>
      <c r="L101" s="91">
        <f>IFERROR(I101-K101,"")</f>
        <v>0.28623121441999988</v>
      </c>
      <c r="M101" s="122">
        <f>IFERROR(IF(D101&gt;0,I101/D101*10,""),"")</f>
        <v>11.300291545189506</v>
      </c>
      <c r="N101" s="80">
        <f>IFERROR(IF(F101&gt;0,K101/F101*10,""),"")</f>
        <v>15.74407582938389</v>
      </c>
      <c r="O101" s="145">
        <f t="shared" si="3"/>
        <v>-4.4437842841943844</v>
      </c>
      <c r="P101" s="117"/>
      <c r="Q101" s="2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R101"/>
  <sheetViews>
    <sheetView showGridLines="0" showZeros="0" zoomScaleNormal="100" zoomScaleSheetLayoutView="55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P10" sqref="P10"/>
    </sheetView>
  </sheetViews>
  <sheetFormatPr defaultColWidth="9.140625" defaultRowHeight="15" x14ac:dyDescent="0.2"/>
  <cols>
    <col min="1" max="1" width="9.5703125" style="68" hidden="1" customWidth="1"/>
    <col min="2" max="2" width="29.140625" style="7" customWidth="1"/>
    <col min="3" max="3" width="16" style="7" customWidth="1"/>
    <col min="4" max="4" width="10.140625" style="7" customWidth="1"/>
    <col min="5" max="5" width="11.7109375" style="7" customWidth="1"/>
    <col min="6" max="6" width="9.42578125" style="7" customWidth="1"/>
    <col min="7" max="7" width="11.42578125" style="7" customWidth="1"/>
    <col min="8" max="8" width="23.42578125" style="7" customWidth="1"/>
    <col min="9" max="9" width="10.5703125" style="7" customWidth="1"/>
    <col min="10" max="10" width="12.28515625" style="8" customWidth="1"/>
    <col min="11" max="11" width="11.140625" style="7" customWidth="1"/>
    <col min="12" max="12" width="11.85546875" style="7" customWidth="1"/>
    <col min="13" max="13" width="9.85546875" style="7" customWidth="1"/>
    <col min="14" max="14" width="9.7109375" style="7" customWidth="1"/>
    <col min="15" max="15" width="11.42578125" style="7" customWidth="1"/>
    <col min="16" max="16" width="20.42578125" style="115" customWidth="1"/>
    <col min="17" max="17" width="22.28515625" style="66" hidden="1" customWidth="1"/>
    <col min="18" max="18" width="22.28515625" style="66" customWidth="1"/>
    <col min="19" max="16384" width="9.140625" style="7"/>
  </cols>
  <sheetData>
    <row r="1" spans="1:18" ht="16.5" customHeight="1" x14ac:dyDescent="0.2">
      <c r="B1" s="364" t="s">
        <v>71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117" t="s">
        <v>104</v>
      </c>
      <c r="Q1" s="120"/>
      <c r="R1" s="177">
        <v>44092</v>
      </c>
    </row>
    <row r="2" spans="1:18" ht="16.5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7" t="s">
        <v>115</v>
      </c>
      <c r="Q2" s="108"/>
      <c r="R2" s="106"/>
    </row>
    <row r="3" spans="1:18" s="8" customFormat="1" ht="23.25" customHeight="1" x14ac:dyDescent="0.2">
      <c r="A3" s="68"/>
      <c r="B3" s="358" t="s">
        <v>0</v>
      </c>
      <c r="C3" s="365" t="s">
        <v>164</v>
      </c>
      <c r="D3" s="360" t="s">
        <v>144</v>
      </c>
      <c r="E3" s="361"/>
      <c r="F3" s="361"/>
      <c r="G3" s="361"/>
      <c r="H3" s="367" t="s">
        <v>145</v>
      </c>
      <c r="I3" s="368"/>
      <c r="J3" s="368"/>
      <c r="K3" s="368"/>
      <c r="L3" s="369"/>
      <c r="M3" s="362" t="s">
        <v>146</v>
      </c>
      <c r="N3" s="362"/>
      <c r="O3" s="363"/>
      <c r="P3" s="117" t="s">
        <v>126</v>
      </c>
      <c r="Q3" s="106"/>
      <c r="R3" s="106"/>
    </row>
    <row r="4" spans="1:18" s="8" customFormat="1" ht="46.5" customHeight="1" x14ac:dyDescent="0.2">
      <c r="A4" s="68"/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8" t="s">
        <v>155</v>
      </c>
      <c r="Q4" s="107"/>
      <c r="R4" s="107"/>
    </row>
    <row r="5" spans="1:18" s="54" customFormat="1" ht="15.75" x14ac:dyDescent="0.25">
      <c r="A5" s="101">
        <f>IF(OR(D5="",D5=0),"x",D5)</f>
        <v>8038.9387030916359</v>
      </c>
      <c r="B5" s="199" t="s">
        <v>1</v>
      </c>
      <c r="C5" s="272">
        <v>7996.3626133999996</v>
      </c>
      <c r="D5" s="200">
        <v>8038.9387030916359</v>
      </c>
      <c r="E5" s="235">
        <f>IFERROR(D5/C5*100,0)</f>
        <v>100.53244320886961</v>
      </c>
      <c r="F5" s="234">
        <v>7989.2303750985593</v>
      </c>
      <c r="G5" s="81">
        <f>IFERROR(D5-F5,"")</f>
        <v>49.708327993076637</v>
      </c>
      <c r="H5" s="306">
        <v>19170.511323666666</v>
      </c>
      <c r="I5" s="235">
        <v>24802.547205380692</v>
      </c>
      <c r="J5" s="306">
        <f>IFERROR(I5/H5*100,"")</f>
        <v>129.3786419497381</v>
      </c>
      <c r="K5" s="234">
        <v>18985.993546265436</v>
      </c>
      <c r="L5" s="81">
        <f>IFERROR(I5-K5,"")</f>
        <v>5816.5536591152559</v>
      </c>
      <c r="M5" s="202">
        <f>IFERROR(IF(D5&gt;0,I5/D5*10,""),"")</f>
        <v>30.8530119726402</v>
      </c>
      <c r="N5" s="72">
        <f>IFERROR(IF(F5&gt;0,K5/F5*10,""),"")</f>
        <v>23.764483754833783</v>
      </c>
      <c r="O5" s="139">
        <f>IFERROR(M5-N5,0)</f>
        <v>7.0885282178064166</v>
      </c>
      <c r="P5" s="117"/>
      <c r="Q5" s="3" t="s">
        <v>160</v>
      </c>
      <c r="R5" s="3"/>
    </row>
    <row r="6" spans="1:18" s="13" customFormat="1" ht="15.75" x14ac:dyDescent="0.25">
      <c r="A6" s="101">
        <f t="shared" ref="A6:A69" si="0">IF(OR(D6="",D6=0),"x",D6)</f>
        <v>1533.152126509749</v>
      </c>
      <c r="B6" s="203" t="s">
        <v>2</v>
      </c>
      <c r="C6" s="204">
        <v>1532.8485290000001</v>
      </c>
      <c r="D6" s="194">
        <v>1533.152126509749</v>
      </c>
      <c r="E6" s="236">
        <f>IFERROR(D6/C6*100,0)</f>
        <v>100.01980609982037</v>
      </c>
      <c r="F6" s="229">
        <v>1719.5018455641596</v>
      </c>
      <c r="G6" s="82">
        <f>IFERROR(D6-F6,"")</f>
        <v>-186.34971905441057</v>
      </c>
      <c r="H6" s="307">
        <v>5394.936999999999</v>
      </c>
      <c r="I6" s="236">
        <v>6175.4552262621</v>
      </c>
      <c r="J6" s="307">
        <f>IFERROR(I6/H6*100,"")</f>
        <v>114.46760594724464</v>
      </c>
      <c r="K6" s="229">
        <v>5907.1250239820583</v>
      </c>
      <c r="L6" s="82">
        <f>IFERROR(I6-K6,"")</f>
        <v>268.3302022800417</v>
      </c>
      <c r="M6" s="94">
        <f>IFERROR(IF(D6&gt;0,I6/D6*10,""),"")</f>
        <v>40.279468158979405</v>
      </c>
      <c r="N6" s="73">
        <f>IFERROR(IF(F6&gt;0,K6/F6*10,""),"")</f>
        <v>34.353699818472492</v>
      </c>
      <c r="O6" s="140">
        <f t="shared" ref="O6:O69" si="1">IFERROR(M6-N6,0)</f>
        <v>5.925768340506913</v>
      </c>
      <c r="P6" s="117"/>
      <c r="Q6" s="3" t="s">
        <v>160</v>
      </c>
    </row>
    <row r="7" spans="1:18" s="1" customFormat="1" ht="15.75" x14ac:dyDescent="0.2">
      <c r="A7" s="101">
        <f t="shared" si="0"/>
        <v>77.739411038999975</v>
      </c>
      <c r="B7" s="205" t="s">
        <v>3</v>
      </c>
      <c r="C7" s="206">
        <v>79.792282999999998</v>
      </c>
      <c r="D7" s="195">
        <v>77.739411038999975</v>
      </c>
      <c r="E7" s="230">
        <f>IFERROR(D7/C7*100,0)</f>
        <v>97.427229947788291</v>
      </c>
      <c r="F7" s="230">
        <v>95.428761624000003</v>
      </c>
      <c r="G7" s="83">
        <f>IFERROR(D7-F7,"")</f>
        <v>-17.689350585000028</v>
      </c>
      <c r="H7" s="308">
        <v>305.90000000000003</v>
      </c>
      <c r="I7" s="230">
        <v>340.75451810999999</v>
      </c>
      <c r="J7" s="308">
        <f>IFERROR(I7/H7*100,"")</f>
        <v>111.3940889539065</v>
      </c>
      <c r="K7" s="131">
        <v>370.65168328235995</v>
      </c>
      <c r="L7" s="83">
        <f>IFERROR(I7-K7,"")</f>
        <v>-29.897165172359962</v>
      </c>
      <c r="M7" s="95">
        <f>IFERROR(IF(D7&gt;0,I7/D7*10,""),"")</f>
        <v>43.832917378168936</v>
      </c>
      <c r="N7" s="74">
        <f>IFERROR(IF(F7&gt;0,K7/F7*10,""),"")</f>
        <v>38.840667842130138</v>
      </c>
      <c r="O7" s="99">
        <f t="shared" si="1"/>
        <v>4.9922495360387984</v>
      </c>
      <c r="P7" s="117"/>
      <c r="Q7" s="3" t="s">
        <v>160</v>
      </c>
    </row>
    <row r="8" spans="1:18" s="1" customFormat="1" ht="15.75" x14ac:dyDescent="0.2">
      <c r="A8" s="101">
        <f t="shared" si="0"/>
        <v>19.444553592600002</v>
      </c>
      <c r="B8" s="205" t="s">
        <v>4</v>
      </c>
      <c r="C8" s="206">
        <v>20.033999999999999</v>
      </c>
      <c r="D8" s="195">
        <v>19.444553592600002</v>
      </c>
      <c r="E8" s="230">
        <f>IFERROR(D8/C8*100,0)</f>
        <v>97.057769754417507</v>
      </c>
      <c r="F8" s="230">
        <v>21.522296718719996</v>
      </c>
      <c r="G8" s="83">
        <f>IFERROR(D8-F8,"")</f>
        <v>-2.0777431261199943</v>
      </c>
      <c r="H8" s="308">
        <v>76</v>
      </c>
      <c r="I8" s="230">
        <v>83.615052325199997</v>
      </c>
      <c r="J8" s="308">
        <f>IFERROR(I8/H8*100,"")</f>
        <v>110.01980569105262</v>
      </c>
      <c r="K8" s="131">
        <v>79.211202398679987</v>
      </c>
      <c r="L8" s="83">
        <f>IFERROR(I8-K8,"")</f>
        <v>4.4038499265200102</v>
      </c>
      <c r="M8" s="95">
        <f>IFERROR(IF(D8&gt;0,I8/D8*10,""),"")</f>
        <v>43.00178552673038</v>
      </c>
      <c r="N8" s="74">
        <f>IFERROR(IF(F8&gt;0,K8/F8*10,""),"")</f>
        <v>36.804251625144843</v>
      </c>
      <c r="O8" s="99">
        <f t="shared" si="1"/>
        <v>6.1975339015855369</v>
      </c>
      <c r="P8" s="117"/>
      <c r="Q8" s="3" t="s">
        <v>160</v>
      </c>
    </row>
    <row r="9" spans="1:18" s="1" customFormat="1" ht="15.75" x14ac:dyDescent="0.2">
      <c r="A9" s="101">
        <f t="shared" si="0"/>
        <v>17.902631739599997</v>
      </c>
      <c r="B9" s="205" t="s">
        <v>5</v>
      </c>
      <c r="C9" s="206">
        <v>18.0809</v>
      </c>
      <c r="D9" s="195">
        <v>17.902631739599997</v>
      </c>
      <c r="E9" s="230">
        <f>IFERROR(D9/C9*100,0)</f>
        <v>99.014052063779985</v>
      </c>
      <c r="F9" s="230">
        <v>14.11024468896</v>
      </c>
      <c r="G9" s="83">
        <f>IFERROR(D9-F9,"")</f>
        <v>3.7923870506399968</v>
      </c>
      <c r="H9" s="308">
        <v>43.2</v>
      </c>
      <c r="I9" s="230">
        <v>44.180656219799992</v>
      </c>
      <c r="J9" s="308">
        <f>IFERROR(I9/H9*100,"")</f>
        <v>102.2700375458333</v>
      </c>
      <c r="K9" s="131">
        <v>26.737322210480002</v>
      </c>
      <c r="L9" s="83">
        <f>IFERROR(I9-K9,"")</f>
        <v>17.44333400931999</v>
      </c>
      <c r="M9" s="95">
        <f>IFERROR(IF(D9&gt;0,I9/D9*10,""),"")</f>
        <v>24.678302532511978</v>
      </c>
      <c r="N9" s="74">
        <f>IFERROR(IF(F9&gt;0,K9/F9*10,""),"")</f>
        <v>18.948872113748358</v>
      </c>
      <c r="O9" s="99">
        <f t="shared" si="1"/>
        <v>5.72943041876362</v>
      </c>
      <c r="P9" s="117"/>
      <c r="Q9" s="3" t="s">
        <v>160</v>
      </c>
    </row>
    <row r="10" spans="1:18" s="1" customFormat="1" ht="15.75" x14ac:dyDescent="0.2">
      <c r="A10" s="101">
        <f t="shared" si="0"/>
        <v>344.63485124999994</v>
      </c>
      <c r="B10" s="205" t="s">
        <v>6</v>
      </c>
      <c r="C10" s="206">
        <v>339.90661999999998</v>
      </c>
      <c r="D10" s="195">
        <v>344.63485124999994</v>
      </c>
      <c r="E10" s="230">
        <f>IFERROR(D10/C10*100,0)</f>
        <v>101.39103829457629</v>
      </c>
      <c r="F10" s="230">
        <v>400.50378416160004</v>
      </c>
      <c r="G10" s="83">
        <f>IFERROR(D10-F10,"")</f>
        <v>-55.868932911600098</v>
      </c>
      <c r="H10" s="308">
        <v>959.9</v>
      </c>
      <c r="I10" s="230">
        <v>1265.3970597599998</v>
      </c>
      <c r="J10" s="308">
        <f>IFERROR(I10/H10*100,"")</f>
        <v>131.82592559224918</v>
      </c>
      <c r="K10" s="131">
        <v>1290.2928666979999</v>
      </c>
      <c r="L10" s="83">
        <f>IFERROR(I10-K10,"")</f>
        <v>-24.895806938000078</v>
      </c>
      <c r="M10" s="95">
        <f>IFERROR(IF(D10&gt;0,I10/D10*10,""),"")</f>
        <v>36.717037037037038</v>
      </c>
      <c r="N10" s="74">
        <f>IFERROR(IF(F10&gt;0,K10/F10*10,""),"")</f>
        <v>32.216745951578254</v>
      </c>
      <c r="O10" s="99">
        <f t="shared" si="1"/>
        <v>4.5002910854587839</v>
      </c>
      <c r="P10" s="117"/>
      <c r="Q10" s="3" t="s">
        <v>160</v>
      </c>
    </row>
    <row r="11" spans="1:18" s="1" customFormat="1" ht="15.75" x14ac:dyDescent="0.2">
      <c r="A11" s="101">
        <f t="shared" si="0"/>
        <v>14.7575196156</v>
      </c>
      <c r="B11" s="205" t="s">
        <v>7</v>
      </c>
      <c r="C11" s="206">
        <v>15.044</v>
      </c>
      <c r="D11" s="195">
        <v>14.7575196156</v>
      </c>
      <c r="E11" s="230">
        <f>IFERROR(D11/C11*100,0)</f>
        <v>98.095716668439238</v>
      </c>
      <c r="F11" s="230">
        <v>13.16287034496</v>
      </c>
      <c r="G11" s="83">
        <f>IFERROR(D11-F11,"")</f>
        <v>1.5946492706399997</v>
      </c>
      <c r="H11" s="308">
        <v>28.439</v>
      </c>
      <c r="I11" s="230">
        <v>36.877460794199997</v>
      </c>
      <c r="J11" s="308">
        <f>IFERROR(I11/H11*100,"")</f>
        <v>129.67214316326169</v>
      </c>
      <c r="K11" s="131">
        <v>22.852481828319998</v>
      </c>
      <c r="L11" s="83">
        <f>IFERROR(I11-K11,"")</f>
        <v>14.024978965879999</v>
      </c>
      <c r="M11" s="95">
        <f>IFERROR(IF(D11&gt;0,I11/D11*10,""),"")</f>
        <v>24.98892886797675</v>
      </c>
      <c r="N11" s="74">
        <f>IFERROR(IF(F11&gt;0,K11/F11*10,""),"")</f>
        <v>17.361321071638532</v>
      </c>
      <c r="O11" s="99">
        <f t="shared" si="1"/>
        <v>7.6276077963382178</v>
      </c>
      <c r="P11" s="117"/>
      <c r="Q11" s="3" t="s">
        <v>160</v>
      </c>
    </row>
    <row r="12" spans="1:18" s="1" customFormat="1" ht="15.75" x14ac:dyDescent="0.2">
      <c r="A12" s="101">
        <f t="shared" si="0"/>
        <v>9.4966047899999992</v>
      </c>
      <c r="B12" s="205" t="s">
        <v>8</v>
      </c>
      <c r="C12" s="206">
        <v>9.8849999999999998</v>
      </c>
      <c r="D12" s="195">
        <v>9.4966047899999992</v>
      </c>
      <c r="E12" s="230">
        <f>IFERROR(D12/C12*100,0)</f>
        <v>96.070862822458267</v>
      </c>
      <c r="F12" s="230">
        <v>7.7510584166400003</v>
      </c>
      <c r="G12" s="83">
        <f>IFERROR(D12-F12,"")</f>
        <v>1.745546373359999</v>
      </c>
      <c r="H12" s="308">
        <v>20</v>
      </c>
      <c r="I12" s="230">
        <v>30.327866909999997</v>
      </c>
      <c r="J12" s="308">
        <f>IFERROR(I12/H12*100,"")</f>
        <v>151.63933454999997</v>
      </c>
      <c r="K12" s="131">
        <v>13.726368076419998</v>
      </c>
      <c r="L12" s="83">
        <f>IFERROR(I12-K12,"")</f>
        <v>16.601498833579999</v>
      </c>
      <c r="M12" s="95">
        <f>IFERROR(IF(D12&gt;0,I12/D12*10,""),"")</f>
        <v>31.93548387096774</v>
      </c>
      <c r="N12" s="74">
        <f>IFERROR(IF(F12&gt;0,K12/F12*10,""),"")</f>
        <v>17.709024159787241</v>
      </c>
      <c r="O12" s="99">
        <f t="shared" si="1"/>
        <v>14.2264597111805</v>
      </c>
      <c r="P12" s="117"/>
      <c r="Q12" s="3" t="s">
        <v>160</v>
      </c>
    </row>
    <row r="13" spans="1:18" s="1" customFormat="1" ht="15.75" x14ac:dyDescent="0.2">
      <c r="A13" s="101">
        <f t="shared" si="0"/>
        <v>5.4886291125</v>
      </c>
      <c r="B13" s="205" t="s">
        <v>9</v>
      </c>
      <c r="C13" s="206">
        <v>5.633</v>
      </c>
      <c r="D13" s="195">
        <v>5.4886291125</v>
      </c>
      <c r="E13" s="230">
        <f>IFERROR(D13/C13*100,0)</f>
        <v>97.437051526717553</v>
      </c>
      <c r="F13" s="230">
        <v>7.0187636534399998</v>
      </c>
      <c r="G13" s="83">
        <f>IFERROR(D13-F13,"")</f>
        <v>-1.5301345409399998</v>
      </c>
      <c r="H13" s="308">
        <v>11.726000000000001</v>
      </c>
      <c r="I13" s="230">
        <v>15.160870034099997</v>
      </c>
      <c r="J13" s="308">
        <f>IFERROR(I13/H13*100,"")</f>
        <v>129.29276849820909</v>
      </c>
      <c r="K13" s="131">
        <v>12.497323611339999</v>
      </c>
      <c r="L13" s="83">
        <f>IFERROR(I13-K13,"")</f>
        <v>2.6635464227599979</v>
      </c>
      <c r="M13" s="95">
        <f>IFERROR(IF(D13&gt;0,I13/D13*10,""),"")</f>
        <v>27.622325581395341</v>
      </c>
      <c r="N13" s="74">
        <f>IFERROR(IF(F13&gt;0,K13/F13*10,""),"")</f>
        <v>17.805591167348791</v>
      </c>
      <c r="O13" s="99">
        <f t="shared" si="1"/>
        <v>9.8167344140465502</v>
      </c>
      <c r="P13" s="117"/>
      <c r="Q13" s="3" t="s">
        <v>160</v>
      </c>
    </row>
    <row r="14" spans="1:18" s="1" customFormat="1" ht="15.75" x14ac:dyDescent="0.2">
      <c r="A14" s="101">
        <f t="shared" si="0"/>
        <v>179.28977159339999</v>
      </c>
      <c r="B14" s="205" t="s">
        <v>10</v>
      </c>
      <c r="C14" s="206">
        <v>175.61609999999999</v>
      </c>
      <c r="D14" s="195">
        <v>179.28977159339999</v>
      </c>
      <c r="E14" s="230">
        <f>IFERROR(D14/C14*100,0)</f>
        <v>102.09187631054328</v>
      </c>
      <c r="F14" s="230">
        <v>179.50439394719999</v>
      </c>
      <c r="G14" s="83">
        <f>IFERROR(D14-F14,"")</f>
        <v>-0.21462235379999584</v>
      </c>
      <c r="H14" s="308">
        <v>724</v>
      </c>
      <c r="I14" s="230">
        <v>908.59532183549982</v>
      </c>
      <c r="J14" s="308">
        <f>IFERROR(I14/H14*100,"")</f>
        <v>125.49659141374308</v>
      </c>
      <c r="K14" s="131">
        <v>756.96298285859996</v>
      </c>
      <c r="L14" s="83">
        <f>IFERROR(I14-K14,"")</f>
        <v>151.63233897689986</v>
      </c>
      <c r="M14" s="95">
        <f>IFERROR(IF(D14&gt;0,I14/D14*10,""),"")</f>
        <v>50.677476677032416</v>
      </c>
      <c r="N14" s="74">
        <f>IFERROR(IF(F14&gt;0,K14/F14*10,""),"")</f>
        <v>42.169607451573334</v>
      </c>
      <c r="O14" s="99">
        <f t="shared" si="1"/>
        <v>8.507869225459082</v>
      </c>
      <c r="P14" s="117"/>
      <c r="Q14" s="3" t="s">
        <v>160</v>
      </c>
    </row>
    <row r="15" spans="1:18" s="1" customFormat="1" ht="15.75" x14ac:dyDescent="0.2">
      <c r="A15" s="101">
        <f t="shared" si="0"/>
        <v>169.5092898</v>
      </c>
      <c r="B15" s="205" t="s">
        <v>11</v>
      </c>
      <c r="C15" s="206">
        <v>173.15366</v>
      </c>
      <c r="D15" s="195">
        <v>169.5092898</v>
      </c>
      <c r="E15" s="230">
        <f>IFERROR(D15/C15*100,0)</f>
        <v>97.895297044255386</v>
      </c>
      <c r="F15" s="230">
        <v>195.824837376</v>
      </c>
      <c r="G15" s="83">
        <f>IFERROR(D15-F15,"")</f>
        <v>-26.315547576</v>
      </c>
      <c r="H15" s="308">
        <v>748</v>
      </c>
      <c r="I15" s="230">
        <v>750.74234855999998</v>
      </c>
      <c r="J15" s="308">
        <f>IFERROR(I15/H15*100,"")</f>
        <v>100.36662413903743</v>
      </c>
      <c r="K15" s="131">
        <v>723.36298616399984</v>
      </c>
      <c r="L15" s="83">
        <f>IFERROR(I15-K15,"")</f>
        <v>27.379362396000147</v>
      </c>
      <c r="M15" s="95">
        <f>IFERROR(IF(D15&gt;0,I15/D15*10,""),"")</f>
        <v>44.289156626506021</v>
      </c>
      <c r="N15" s="74">
        <f>IFERROR(IF(F15&gt;0,K15/F15*10,""),"")</f>
        <v>36.939286959553684</v>
      </c>
      <c r="O15" s="99">
        <f t="shared" si="1"/>
        <v>7.3498696669523369</v>
      </c>
      <c r="P15" s="117"/>
      <c r="Q15" s="3" t="s">
        <v>160</v>
      </c>
    </row>
    <row r="16" spans="1:18" s="1" customFormat="1" ht="15.75" x14ac:dyDescent="0.2">
      <c r="A16" s="101">
        <f t="shared" si="0"/>
        <v>34.191861805199999</v>
      </c>
      <c r="B16" s="205" t="s">
        <v>58</v>
      </c>
      <c r="C16" s="206">
        <v>33.483685999999999</v>
      </c>
      <c r="D16" s="195">
        <v>34.191861805199999</v>
      </c>
      <c r="E16" s="230">
        <f>IFERROR(D16/C16*100,0)</f>
        <v>102.1149875948544</v>
      </c>
      <c r="F16" s="230">
        <v>38.906871978240005</v>
      </c>
      <c r="G16" s="83">
        <f>IFERROR(D16-F16,"")</f>
        <v>-4.7150101730400067</v>
      </c>
      <c r="H16" s="308">
        <v>80.400000000000006</v>
      </c>
      <c r="I16" s="230">
        <v>125.12542666049998</v>
      </c>
      <c r="J16" s="308">
        <f>IFERROR(I16/H16*100,"")</f>
        <v>155.62864012499998</v>
      </c>
      <c r="K16" s="131">
        <v>99.308015708279996</v>
      </c>
      <c r="L16" s="83">
        <f>IFERROR(I16-K16,"")</f>
        <v>25.817410952219987</v>
      </c>
      <c r="M16" s="95">
        <f>IFERROR(IF(D16&gt;0,I16/D16*10,""),"")</f>
        <v>36.595090192330659</v>
      </c>
      <c r="N16" s="74">
        <f>IFERROR(IF(F16&gt;0,K16/F16*10,""),"")</f>
        <v>25.524543778235728</v>
      </c>
      <c r="O16" s="99">
        <f t="shared" si="1"/>
        <v>11.070546414094931</v>
      </c>
      <c r="P16" s="117"/>
      <c r="Q16" s="3" t="s">
        <v>160</v>
      </c>
    </row>
    <row r="17" spans="1:18" s="1" customFormat="1" ht="15.75" x14ac:dyDescent="0.2">
      <c r="A17" s="101">
        <f t="shared" si="0"/>
        <v>140.08087390044898</v>
      </c>
      <c r="B17" s="205" t="s">
        <v>12</v>
      </c>
      <c r="C17" s="206">
        <v>137.18082999999999</v>
      </c>
      <c r="D17" s="195">
        <v>140.08087390044898</v>
      </c>
      <c r="E17" s="230">
        <f>IFERROR(D17/C17*100,0)</f>
        <v>102.11402999999999</v>
      </c>
      <c r="F17" s="230">
        <v>154.1198824704</v>
      </c>
      <c r="G17" s="83">
        <f>IFERROR(D17-F17,"")</f>
        <v>-14.039008569951022</v>
      </c>
      <c r="H17" s="308">
        <v>560.37</v>
      </c>
      <c r="I17" s="230">
        <v>618.87229021799988</v>
      </c>
      <c r="J17" s="308">
        <f>IFERROR(I17/H17*100,"")</f>
        <v>110.43993972161248</v>
      </c>
      <c r="K17" s="131">
        <v>599.5209601304</v>
      </c>
      <c r="L17" s="83">
        <f>IFERROR(I17-K17,"")</f>
        <v>19.351330087599877</v>
      </c>
      <c r="M17" s="95">
        <f>IFERROR(IF(D17&gt;0,I17/D17*10,""),"")</f>
        <v>44.17964230133321</v>
      </c>
      <c r="N17" s="74">
        <f>IFERROR(IF(F17&gt;0,K17/F17*10,""),"")</f>
        <v>38.899650747238468</v>
      </c>
      <c r="O17" s="99">
        <f t="shared" si="1"/>
        <v>5.2799915540947424</v>
      </c>
      <c r="P17" s="117"/>
      <c r="Q17" s="3" t="s">
        <v>160</v>
      </c>
    </row>
    <row r="18" spans="1:18" s="1" customFormat="1" ht="15.75" x14ac:dyDescent="0.2">
      <c r="A18" s="101">
        <f t="shared" si="0"/>
        <v>149.63585728140001</v>
      </c>
      <c r="B18" s="205" t="s">
        <v>13</v>
      </c>
      <c r="C18" s="206">
        <v>153.17663999999999</v>
      </c>
      <c r="D18" s="195">
        <v>149.63585728140001</v>
      </c>
      <c r="E18" s="230">
        <f>IFERROR(D18/C18*100,0)</f>
        <v>97.688431657333666</v>
      </c>
      <c r="F18" s="230">
        <v>163.66531910399999</v>
      </c>
      <c r="G18" s="83">
        <f>IFERROR(D18-F18,"")</f>
        <v>-14.029461822599984</v>
      </c>
      <c r="H18" s="308">
        <v>543.29999999999995</v>
      </c>
      <c r="I18" s="230">
        <v>606.68702301809981</v>
      </c>
      <c r="J18" s="308">
        <f>IFERROR(I18/H18*100,"")</f>
        <v>111.66703902413029</v>
      </c>
      <c r="K18" s="131">
        <v>544.20376811999984</v>
      </c>
      <c r="L18" s="83">
        <f>IFERROR(I18-K18,"")</f>
        <v>62.483254898099972</v>
      </c>
      <c r="M18" s="95">
        <f>IFERROR(IF(D18&gt;0,I18/D18*10,""),"")</f>
        <v>40.544227435886924</v>
      </c>
      <c r="N18" s="74">
        <f>IFERROR(IF(F18&gt;0,K18/F18*10,""),"")</f>
        <v>33.251013171225928</v>
      </c>
      <c r="O18" s="99">
        <f t="shared" si="1"/>
        <v>7.2932142646609961</v>
      </c>
      <c r="P18" s="117"/>
      <c r="Q18" s="3" t="s">
        <v>160</v>
      </c>
    </row>
    <row r="19" spans="1:18" s="1" customFormat="1" ht="15.75" x14ac:dyDescent="0.2">
      <c r="A19" s="101">
        <f t="shared" si="0"/>
        <v>22.620299925599998</v>
      </c>
      <c r="B19" s="205" t="s">
        <v>14</v>
      </c>
      <c r="C19" s="206">
        <v>22.521899999999999</v>
      </c>
      <c r="D19" s="195">
        <v>22.620299925599998</v>
      </c>
      <c r="E19" s="230">
        <f>IFERROR(D19/C19*100,0)</f>
        <v>100.43690774579407</v>
      </c>
      <c r="F19" s="230">
        <v>24.990198912</v>
      </c>
      <c r="G19" s="83">
        <f>IFERROR(D19-F19,"")</f>
        <v>-2.3698989864000026</v>
      </c>
      <c r="H19" s="308">
        <v>42.4</v>
      </c>
      <c r="I19" s="230">
        <v>60.196220685</v>
      </c>
      <c r="J19" s="308">
        <f>IFERROR(I19/H19*100,"")</f>
        <v>141.9722185966981</v>
      </c>
      <c r="K19" s="131">
        <v>53.605090267999998</v>
      </c>
      <c r="L19" s="83">
        <f>IFERROR(I19-K19,"")</f>
        <v>6.5911304170000022</v>
      </c>
      <c r="M19" s="95">
        <f>IFERROR(IF(D19&gt;0,I19/D19*10,""),"")</f>
        <v>26.611592632719393</v>
      </c>
      <c r="N19" s="74">
        <f>IFERROR(IF(F19&gt;0,K19/F19*10,""),"")</f>
        <v>21.450445615404629</v>
      </c>
      <c r="O19" s="99">
        <f t="shared" si="1"/>
        <v>5.1611470173147644</v>
      </c>
      <c r="P19" s="117"/>
      <c r="Q19" s="3" t="s">
        <v>160</v>
      </c>
    </row>
    <row r="20" spans="1:18" s="1" customFormat="1" ht="15.75" x14ac:dyDescent="0.2">
      <c r="A20" s="101">
        <f t="shared" si="0"/>
        <v>223.70631122249995</v>
      </c>
      <c r="B20" s="205" t="s">
        <v>15</v>
      </c>
      <c r="C20" s="206">
        <v>221.02780000000001</v>
      </c>
      <c r="D20" s="195">
        <v>223.70631122249995</v>
      </c>
      <c r="E20" s="230">
        <f>IFERROR(D20/C20*100,0)</f>
        <v>101.21184358822732</v>
      </c>
      <c r="F20" s="230">
        <v>283.01605105535998</v>
      </c>
      <c r="G20" s="83">
        <f>IFERROR(D20-F20,"")</f>
        <v>-59.309739832860032</v>
      </c>
      <c r="H20" s="308">
        <v>868</v>
      </c>
      <c r="I20" s="230">
        <v>791.06922128759993</v>
      </c>
      <c r="J20" s="308">
        <f>IFERROR(I20/H20*100,"")</f>
        <v>91.137007060783404</v>
      </c>
      <c r="K20" s="131">
        <v>920.45137441873999</v>
      </c>
      <c r="L20" s="83">
        <f>IFERROR(I20-K20,"")</f>
        <v>-129.38215313114006</v>
      </c>
      <c r="M20" s="95">
        <f>IFERROR(IF(D20&gt;0,I20/D20*10,""),"")</f>
        <v>35.361953668834879</v>
      </c>
      <c r="N20" s="74">
        <f>IFERROR(IF(F20&gt;0,K20/F20*10,""),"")</f>
        <v>32.522938928248031</v>
      </c>
      <c r="O20" s="99">
        <f t="shared" si="1"/>
        <v>2.8390147405868476</v>
      </c>
      <c r="P20" s="117"/>
      <c r="Q20" s="3" t="s">
        <v>160</v>
      </c>
    </row>
    <row r="21" spans="1:18" s="1" customFormat="1" ht="15.75" x14ac:dyDescent="0.2">
      <c r="A21" s="101">
        <f t="shared" si="0"/>
        <v>3.3156425540999996</v>
      </c>
      <c r="B21" s="205" t="s">
        <v>16</v>
      </c>
      <c r="C21" s="206">
        <v>3.8685</v>
      </c>
      <c r="D21" s="195">
        <v>3.3156425540999996</v>
      </c>
      <c r="E21" s="230">
        <f>IFERROR(D21/C21*100,0)</f>
        <v>85.70873863512989</v>
      </c>
      <c r="F21" s="230">
        <v>7.4765759040000006</v>
      </c>
      <c r="G21" s="83">
        <f>IFERROR(D21-F21,"")</f>
        <v>-4.1609333499000005</v>
      </c>
      <c r="H21" s="308">
        <v>7.41</v>
      </c>
      <c r="I21" s="230">
        <v>9.2392774343999999</v>
      </c>
      <c r="J21" s="308">
        <f>IFERROR(I21/H21*100,"")</f>
        <v>124.68660505263158</v>
      </c>
      <c r="K21" s="131">
        <v>14.73018963372</v>
      </c>
      <c r="L21" s="83">
        <f>IFERROR(I21-K21,"")</f>
        <v>-5.4909121993200003</v>
      </c>
      <c r="M21" s="95">
        <f>IFERROR(IF(D21&gt;0,I21/D21*10,""),"")</f>
        <v>27.865722205112412</v>
      </c>
      <c r="N21" s="74">
        <f>IFERROR(IF(F21&gt;0,K21/F21*10,""),"")</f>
        <v>19.701785714285712</v>
      </c>
      <c r="O21" s="99">
        <f t="shared" si="1"/>
        <v>8.1639364908266998</v>
      </c>
      <c r="P21" s="117"/>
      <c r="Q21" s="3" t="s">
        <v>160</v>
      </c>
    </row>
    <row r="22" spans="1:18" s="1" customFormat="1" ht="15.75" x14ac:dyDescent="0.2">
      <c r="A22" s="101">
        <f t="shared" si="0"/>
        <v>107.21973149999999</v>
      </c>
      <c r="B22" s="205" t="s">
        <v>17</v>
      </c>
      <c r="C22" s="206">
        <v>109.64062</v>
      </c>
      <c r="D22" s="195">
        <v>107.21973149999999</v>
      </c>
      <c r="E22" s="230">
        <f>IFERROR(D22/C22*100,0)</f>
        <v>97.7919784656453</v>
      </c>
      <c r="F22" s="230">
        <v>102.521266848</v>
      </c>
      <c r="G22" s="83">
        <f>IFERROR(D22-F22,"")</f>
        <v>4.6984646519999984</v>
      </c>
      <c r="H22" s="308">
        <v>350</v>
      </c>
      <c r="I22" s="230">
        <v>440.72415348000004</v>
      </c>
      <c r="J22" s="308">
        <f>IFERROR(I22/H22*100,"")</f>
        <v>125.92118670857144</v>
      </c>
      <c r="K22" s="131">
        <v>361.47767144599993</v>
      </c>
      <c r="L22" s="83">
        <f>IFERROR(I22-K22,"")</f>
        <v>79.24648203400011</v>
      </c>
      <c r="M22" s="95">
        <f>IFERROR(IF(D22&gt;0,I22/D22*10,""),"")</f>
        <v>41.104761904761915</v>
      </c>
      <c r="N22" s="74">
        <f>IFERROR(IF(F22&gt;0,K22/F22*10,""),"")</f>
        <v>35.258798740941593</v>
      </c>
      <c r="O22" s="99">
        <f t="shared" si="1"/>
        <v>5.845963163820322</v>
      </c>
      <c r="P22" s="117"/>
      <c r="Q22" s="3" t="s">
        <v>160</v>
      </c>
    </row>
    <row r="23" spans="1:18" s="1" customFormat="1" ht="15.75" x14ac:dyDescent="0.2">
      <c r="A23" s="101">
        <f t="shared" si="0"/>
        <v>14.1182857878</v>
      </c>
      <c r="B23" s="205" t="s">
        <v>18</v>
      </c>
      <c r="C23" s="206">
        <v>14.80034</v>
      </c>
      <c r="D23" s="195">
        <v>14.1182857878</v>
      </c>
      <c r="E23" s="230">
        <f>IFERROR(D23/C23*100,0)</f>
        <v>95.39163146116914</v>
      </c>
      <c r="F23" s="230">
        <v>9.9786683606400004</v>
      </c>
      <c r="G23" s="83">
        <f>IFERROR(D23-F23,"")</f>
        <v>4.1396174271599993</v>
      </c>
      <c r="H23" s="308">
        <v>25.891999999999999</v>
      </c>
      <c r="I23" s="230">
        <v>47.890458929699996</v>
      </c>
      <c r="J23" s="308">
        <f>IFERROR(I23/H23*100,"")</f>
        <v>184.96237806928778</v>
      </c>
      <c r="K23" s="131">
        <v>17.532737128720001</v>
      </c>
      <c r="L23" s="83">
        <f>IFERROR(I23-K23,"")</f>
        <v>30.357721800979995</v>
      </c>
      <c r="M23" s="95">
        <f>IFERROR(IF(D23&gt;0,I23/D23*10,""),"")</f>
        <v>33.92087371618689</v>
      </c>
      <c r="N23" s="74">
        <f>IFERROR(IF(F23&gt;0,K23/F23*10,""),"")</f>
        <v>17.570217282574873</v>
      </c>
      <c r="O23" s="99">
        <f t="shared" si="1"/>
        <v>16.350656433612016</v>
      </c>
      <c r="P23" s="117"/>
      <c r="Q23" s="3" t="s">
        <v>160</v>
      </c>
    </row>
    <row r="24" spans="1:18" s="1" customFormat="1" ht="15.75" hidden="1" x14ac:dyDescent="0.2">
      <c r="A24" s="101" t="e">
        <f t="shared" si="0"/>
        <v>#VALUE!</v>
      </c>
      <c r="B24" s="205" t="s">
        <v>153</v>
      </c>
      <c r="C24" s="206">
        <v>2.65E-3</v>
      </c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>
        <v>0</v>
      </c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4" t="str">
        <f>IFERROR(IF(F24&gt;0,K24/F24*10,""),"")</f>
        <v/>
      </c>
      <c r="O24" s="99">
        <f t="shared" si="1"/>
        <v>0</v>
      </c>
      <c r="P24" s="117"/>
      <c r="Q24" s="3" t="s">
        <v>160</v>
      </c>
    </row>
    <row r="25" spans="1:18" s="13" customFormat="1" ht="15.75" x14ac:dyDescent="0.25">
      <c r="A25" s="101">
        <f t="shared" si="0"/>
        <v>109.88286540239999</v>
      </c>
      <c r="B25" s="203" t="s">
        <v>19</v>
      </c>
      <c r="C25" s="204">
        <v>111.4363</v>
      </c>
      <c r="D25" s="194">
        <v>109.88286540239999</v>
      </c>
      <c r="E25" s="236">
        <f>IFERROR(D25/C25*100,0)</f>
        <v>98.605988714987831</v>
      </c>
      <c r="F25" s="231">
        <v>100.37866454784002</v>
      </c>
      <c r="G25" s="82">
        <f>IFERROR(D25-F25,"")</f>
        <v>9.5042008545599685</v>
      </c>
      <c r="H25" s="307">
        <v>246.58</v>
      </c>
      <c r="I25" s="236">
        <v>310.69725337949995</v>
      </c>
      <c r="J25" s="351">
        <f>IFERROR(I25/H25*100,"")</f>
        <v>126.00261715447316</v>
      </c>
      <c r="K25" s="229">
        <v>214.07794072351993</v>
      </c>
      <c r="L25" s="82">
        <f>IFERROR(I25-K25,"")</f>
        <v>96.619312655980025</v>
      </c>
      <c r="M25" s="94">
        <f>IFERROR(IF(D25&gt;0,I25/D25*10,""),"")</f>
        <v>28.275314103040667</v>
      </c>
      <c r="N25" s="73">
        <f>IFERROR(IF(F25&gt;0,K25/F25*10,""),"")</f>
        <v>21.327036147356928</v>
      </c>
      <c r="O25" s="98">
        <f t="shared" si="1"/>
        <v>6.9482779556837393</v>
      </c>
      <c r="P25" s="117"/>
      <c r="Q25" s="3" t="s">
        <v>160</v>
      </c>
    </row>
    <row r="26" spans="1:18" s="1" customFormat="1" ht="15.75" hidden="1" x14ac:dyDescent="0.2">
      <c r="A26" s="101" t="str">
        <f t="shared" si="0"/>
        <v>x</v>
      </c>
      <c r="B26" s="205" t="s">
        <v>137</v>
      </c>
      <c r="C26" s="206">
        <v>0.1</v>
      </c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>
        <v>0</v>
      </c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1">
        <f t="shared" si="1"/>
        <v>0</v>
      </c>
      <c r="P26" s="117"/>
      <c r="Q26" s="3" t="s">
        <v>160</v>
      </c>
      <c r="R26" s="48"/>
    </row>
    <row r="27" spans="1:18" s="1" customFormat="1" ht="15.75" hidden="1" x14ac:dyDescent="0.2">
      <c r="A27" s="101" t="str">
        <f t="shared" si="0"/>
        <v>x</v>
      </c>
      <c r="B27" s="205" t="s">
        <v>20</v>
      </c>
      <c r="C27" s="206">
        <v>1.6000000000000001E-4</v>
      </c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>
        <v>0</v>
      </c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>
        <f t="shared" si="1"/>
        <v>0</v>
      </c>
      <c r="P27" s="117"/>
      <c r="Q27" s="3" t="s">
        <v>161</v>
      </c>
    </row>
    <row r="28" spans="1:18" s="1" customFormat="1" ht="15.75" x14ac:dyDescent="0.2">
      <c r="A28" s="101">
        <f t="shared" si="0"/>
        <v>0.20729148089999999</v>
      </c>
      <c r="B28" s="205" t="s">
        <v>21</v>
      </c>
      <c r="C28" s="206">
        <v>0.48642000000000002</v>
      </c>
      <c r="D28" s="195">
        <v>0.20729148089999999</v>
      </c>
      <c r="E28" s="230">
        <f>IFERROR(D28/C28*100,0)</f>
        <v>42.61573966942148</v>
      </c>
      <c r="F28" s="230">
        <v>0.35232083712000001</v>
      </c>
      <c r="G28" s="84">
        <f>IFERROR(D28-F28,"")</f>
        <v>-0.14502935622000002</v>
      </c>
      <c r="H28" s="309">
        <v>0.2</v>
      </c>
      <c r="I28" s="230">
        <v>0.41151954089999998</v>
      </c>
      <c r="J28" s="308">
        <f>IFERROR(I28/H28*100,"")</f>
        <v>205.75977044999996</v>
      </c>
      <c r="K28" s="131">
        <v>0.59923560983999979</v>
      </c>
      <c r="L28" s="84">
        <f>IFERROR(I28-K28,"")</f>
        <v>-0.18771606893999981</v>
      </c>
      <c r="M28" s="95">
        <f>IFERROR(IF(D28&gt;0,I28/D28*10,""),"")</f>
        <v>19.852216748768473</v>
      </c>
      <c r="N28" s="75">
        <f>IFERROR(IF(F28&gt;0,K28/F28*10,""),"")</f>
        <v>17.008236434108522</v>
      </c>
      <c r="O28" s="141">
        <f t="shared" si="1"/>
        <v>2.8439803146599516</v>
      </c>
      <c r="P28" s="117"/>
      <c r="Q28" s="3" t="s">
        <v>160</v>
      </c>
    </row>
    <row r="29" spans="1:18" s="1" customFormat="1" ht="15.75" hidden="1" x14ac:dyDescent="0.2">
      <c r="A29" s="101" t="e">
        <f t="shared" si="0"/>
        <v>#VALUE!</v>
      </c>
      <c r="B29" s="205"/>
      <c r="C29" s="206">
        <v>0.48642000000000002</v>
      </c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>
        <v>0</v>
      </c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1">
        <f t="shared" si="1"/>
        <v>0</v>
      </c>
      <c r="P29" s="117"/>
      <c r="Q29" s="3" t="s">
        <v>160</v>
      </c>
    </row>
    <row r="30" spans="1:18" s="1" customFormat="1" ht="15.75" x14ac:dyDescent="0.2">
      <c r="A30" s="101">
        <f t="shared" si="0"/>
        <v>59.7009676395</v>
      </c>
      <c r="B30" s="205" t="s">
        <v>22</v>
      </c>
      <c r="C30" s="206">
        <v>59.894680000000001</v>
      </c>
      <c r="D30" s="195">
        <v>59.7009676395</v>
      </c>
      <c r="E30" s="230">
        <f>IFERROR(D30/C30*100,0)</f>
        <v>99.676578353035694</v>
      </c>
      <c r="F30" s="230">
        <v>55.816223783040002</v>
      </c>
      <c r="G30" s="83">
        <f>IFERROR(D30-F30,"")</f>
        <v>3.8847438564599983</v>
      </c>
      <c r="H30" s="308">
        <v>83.4</v>
      </c>
      <c r="I30" s="230">
        <v>119.34577256249999</v>
      </c>
      <c r="J30" s="308">
        <f>IFERROR(I30/H30*100,"")</f>
        <v>143.10044671762589</v>
      </c>
      <c r="K30" s="131">
        <v>76.789801362999981</v>
      </c>
      <c r="L30" s="83">
        <f>IFERROR(I30-K30,"")</f>
        <v>42.555971199500007</v>
      </c>
      <c r="M30" s="95">
        <f>IFERROR(IF(D30&gt;0,I30/D30*10,""),"")</f>
        <v>19.990592662276573</v>
      </c>
      <c r="N30" s="74">
        <f>IFERROR(IF(F30&gt;0,K30/F30*10,""),"")</f>
        <v>13.757613137980304</v>
      </c>
      <c r="O30" s="99">
        <f t="shared" si="1"/>
        <v>6.2329795242962689</v>
      </c>
      <c r="P30" s="117"/>
      <c r="Q30" s="3" t="s">
        <v>160</v>
      </c>
    </row>
    <row r="31" spans="1:18" s="1" customFormat="1" ht="15.75" x14ac:dyDescent="0.2">
      <c r="A31" s="101">
        <f t="shared" si="0"/>
        <v>12.9000654099</v>
      </c>
      <c r="B31" s="205" t="s">
        <v>83</v>
      </c>
      <c r="C31" s="206">
        <v>12.88758</v>
      </c>
      <c r="D31" s="195">
        <v>12.9000654099</v>
      </c>
      <c r="E31" s="230">
        <f>IFERROR(D31/C31*100,0)</f>
        <v>100.09687939783885</v>
      </c>
      <c r="F31" s="230">
        <v>12.37629359232</v>
      </c>
      <c r="G31" s="84">
        <f>IFERROR(D31-F31,"")</f>
        <v>0.52377181758000013</v>
      </c>
      <c r="H31" s="309">
        <v>53</v>
      </c>
      <c r="I31" s="230">
        <v>63.988735759199997</v>
      </c>
      <c r="J31" s="308">
        <f>IFERROR(I31/H31*100,"")</f>
        <v>120.73346369660376</v>
      </c>
      <c r="K31" s="131">
        <v>46.305218374659987</v>
      </c>
      <c r="L31" s="84">
        <f>IFERROR(I31-K31,"")</f>
        <v>17.683517384540011</v>
      </c>
      <c r="M31" s="95">
        <f>IFERROR(IF(D31&gt;0,I31/D31*10,""),"")</f>
        <v>49.603419615293276</v>
      </c>
      <c r="N31" s="75">
        <f>IFERROR(IF(F31&gt;0,K31/F31*10,""),"")</f>
        <v>37.414447248887406</v>
      </c>
      <c r="O31" s="141">
        <f t="shared" si="1"/>
        <v>12.188972366405871</v>
      </c>
      <c r="P31" s="117"/>
      <c r="Q31" s="3" t="s">
        <v>160</v>
      </c>
    </row>
    <row r="32" spans="1:18" s="1" customFormat="1" ht="15.75" x14ac:dyDescent="0.2">
      <c r="A32" s="101">
        <f t="shared" si="0"/>
        <v>27.264446009999997</v>
      </c>
      <c r="B32" s="205" t="s">
        <v>23</v>
      </c>
      <c r="C32" s="206">
        <v>27.093060000000001</v>
      </c>
      <c r="D32" s="195">
        <v>27.264446009999997</v>
      </c>
      <c r="E32" s="230">
        <f>IFERROR(D32/C32*100,0)</f>
        <v>100.63258269829984</v>
      </c>
      <c r="F32" s="230">
        <v>25.181722157759999</v>
      </c>
      <c r="G32" s="83">
        <f>IFERROR(D32-F32,"")</f>
        <v>2.0827238522399973</v>
      </c>
      <c r="H32" s="308">
        <v>87.7</v>
      </c>
      <c r="I32" s="230">
        <v>101.48807099609999</v>
      </c>
      <c r="J32" s="308">
        <f>IFERROR(I32/H32*100,"")</f>
        <v>115.72185974469782</v>
      </c>
      <c r="K32" s="131">
        <v>77.044578407999978</v>
      </c>
      <c r="L32" s="83">
        <f>IFERROR(I32-K32,"")</f>
        <v>24.443492588100014</v>
      </c>
      <c r="M32" s="95">
        <f>IFERROR(IF(D32&gt;0,I32/D32*10,""),"")</f>
        <v>37.223595505617979</v>
      </c>
      <c r="N32" s="74">
        <f>IFERROR(IF(F32&gt;0,K32/F32*10,""),"")</f>
        <v>30.595436612844182</v>
      </c>
      <c r="O32" s="99">
        <f t="shared" si="1"/>
        <v>6.6281588927737971</v>
      </c>
      <c r="P32" s="117"/>
      <c r="Q32" s="3" t="s">
        <v>160</v>
      </c>
    </row>
    <row r="33" spans="1:17" s="1" customFormat="1" ht="15.75" hidden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>
        <v>0</v>
      </c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1">
        <f t="shared" si="1"/>
        <v>0</v>
      </c>
      <c r="P33" s="117"/>
      <c r="Q33" s="3" t="s">
        <v>160</v>
      </c>
    </row>
    <row r="34" spans="1:17" s="1" customFormat="1" ht="15.75" x14ac:dyDescent="0.2">
      <c r="A34" s="101">
        <f t="shared" si="0"/>
        <v>1.5929788680000001</v>
      </c>
      <c r="B34" s="205" t="s">
        <v>25</v>
      </c>
      <c r="C34" s="206">
        <v>2.2044000000000001</v>
      </c>
      <c r="D34" s="195">
        <v>1.5929788680000001</v>
      </c>
      <c r="E34" s="230">
        <f>IFERROR(D34/C34*100,0)</f>
        <v>72.263603157321725</v>
      </c>
      <c r="F34" s="230">
        <v>0.67698858528000005</v>
      </c>
      <c r="G34" s="84">
        <f>IFERROR(D34-F34,"")</f>
        <v>0.91599028272000005</v>
      </c>
      <c r="H34" s="309">
        <v>4</v>
      </c>
      <c r="I34" s="230">
        <v>3.7782191099999998</v>
      </c>
      <c r="J34" s="308">
        <f>IFERROR(I34/H34*100,"")</f>
        <v>94.45547775</v>
      </c>
      <c r="K34" s="131">
        <v>1.4267514519999998</v>
      </c>
      <c r="L34" s="84">
        <f>IFERROR(I34-K34,"")</f>
        <v>2.3514676579999998</v>
      </c>
      <c r="M34" s="95">
        <f>IFERROR(IF(D34&gt;0,I34/D34*10,""),"")</f>
        <v>23.717948717948715</v>
      </c>
      <c r="N34" s="75">
        <f>IFERROR(IF(F34&gt;0,K34/F34*10,""),"")</f>
        <v>21.074970583291304</v>
      </c>
      <c r="O34" s="141">
        <f t="shared" si="1"/>
        <v>2.6429781346574117</v>
      </c>
      <c r="P34" s="117"/>
      <c r="Q34" s="3" t="s">
        <v>160</v>
      </c>
    </row>
    <row r="35" spans="1:17" s="1" customFormat="1" ht="15.75" x14ac:dyDescent="0.2">
      <c r="A35" s="101">
        <f t="shared" si="0"/>
        <v>8.2171159941000003</v>
      </c>
      <c r="B35" s="205" t="s">
        <v>26</v>
      </c>
      <c r="C35" s="206">
        <v>8.77</v>
      </c>
      <c r="D35" s="195">
        <v>8.2171159941000003</v>
      </c>
      <c r="E35" s="230">
        <f>IFERROR(D35/C35*100,0)</f>
        <v>93.695735394526807</v>
      </c>
      <c r="F35" s="230">
        <v>5.9751155923199999</v>
      </c>
      <c r="G35" s="83">
        <f>IFERROR(D35-F35,"")</f>
        <v>2.2420004017800004</v>
      </c>
      <c r="H35" s="308">
        <v>18.28</v>
      </c>
      <c r="I35" s="230">
        <v>21.684935410800001</v>
      </c>
      <c r="J35" s="308">
        <f>IFERROR(I35/H35*100,"")</f>
        <v>118.62656132822758</v>
      </c>
      <c r="K35" s="131">
        <v>11.912355516019998</v>
      </c>
      <c r="L35" s="83">
        <f>IFERROR(I35-K35,"")</f>
        <v>9.7725798947800033</v>
      </c>
      <c r="M35" s="95">
        <f>IFERROR(IF(D35&gt;0,I35/D35*10,""),"")</f>
        <v>26.389958990928296</v>
      </c>
      <c r="N35" s="74">
        <f>IFERROR(IF(F35&gt;0,K35/F35*10,""),"")</f>
        <v>19.936610985955344</v>
      </c>
      <c r="O35" s="99">
        <f t="shared" si="1"/>
        <v>6.4533480049729519</v>
      </c>
      <c r="P35" s="117"/>
      <c r="Q35" s="3" t="s">
        <v>160</v>
      </c>
    </row>
    <row r="36" spans="1:17" s="13" customFormat="1" ht="15.75" x14ac:dyDescent="0.25">
      <c r="A36" s="101">
        <f t="shared" si="0"/>
        <v>904.49586863170668</v>
      </c>
      <c r="B36" s="203" t="s">
        <v>59</v>
      </c>
      <c r="C36" s="204">
        <v>893.55955870000003</v>
      </c>
      <c r="D36" s="194">
        <v>904.49586863170668</v>
      </c>
      <c r="E36" s="236">
        <f>IFERROR(D36/C36*100,0)</f>
        <v>101.22390386015425</v>
      </c>
      <c r="F36" s="130">
        <v>1142.2620489168005</v>
      </c>
      <c r="G36" s="82">
        <f>IFERROR(D36-F36,"")</f>
        <v>-237.76618028509381</v>
      </c>
      <c r="H36" s="307">
        <v>2858.5650000000001</v>
      </c>
      <c r="I36" s="236">
        <v>3447.4574708658001</v>
      </c>
      <c r="J36" s="351">
        <f>IFERROR(I36/H36*100,"")</f>
        <v>120.6009823413426</v>
      </c>
      <c r="K36" s="229">
        <v>3520.1555772715396</v>
      </c>
      <c r="L36" s="82">
        <f>IFERROR(I36-K36,"")</f>
        <v>-72.698106405739509</v>
      </c>
      <c r="M36" s="94">
        <f>IFERROR(IF(D36&gt;0,I36/D36*10,""),"")</f>
        <v>38.114684548874799</v>
      </c>
      <c r="N36" s="73">
        <f>IFERROR(IF(F36&gt;0,K36/F36*10,""),"")</f>
        <v>30.817408147365832</v>
      </c>
      <c r="O36" s="98">
        <f t="shared" si="1"/>
        <v>7.2972764015089666</v>
      </c>
      <c r="P36" s="117"/>
      <c r="Q36" s="3" t="s">
        <v>160</v>
      </c>
    </row>
    <row r="37" spans="1:17" s="17" customFormat="1" ht="15.75" x14ac:dyDescent="0.2">
      <c r="A37" s="101">
        <f t="shared" si="0"/>
        <v>11.2652197896</v>
      </c>
      <c r="B37" s="205" t="s">
        <v>84</v>
      </c>
      <c r="C37" s="206">
        <v>11.060930000000001</v>
      </c>
      <c r="D37" s="195">
        <v>11.2652197896</v>
      </c>
      <c r="E37" s="230">
        <f>IFERROR(D37/C37*100,0)</f>
        <v>101.8469494843562</v>
      </c>
      <c r="F37" s="230">
        <v>13.061475685440001</v>
      </c>
      <c r="G37" s="84">
        <f>IFERROR(D37-F37,"")</f>
        <v>-1.7962558958400017</v>
      </c>
      <c r="H37" s="309">
        <v>49.682000000000002</v>
      </c>
      <c r="I37" s="230">
        <v>56.98167102059999</v>
      </c>
      <c r="J37" s="308">
        <f>IFERROR(I37/H37*100,"")</f>
        <v>114.69278817398654</v>
      </c>
      <c r="K37" s="131">
        <v>60.311841200579991</v>
      </c>
      <c r="L37" s="84">
        <f>IFERROR(I37-K37,"")</f>
        <v>-3.3301701799800014</v>
      </c>
      <c r="M37" s="95">
        <f>IFERROR(IF(D37&gt;0,I37/D37*10,""),"")</f>
        <v>50.581943437273374</v>
      </c>
      <c r="N37" s="75">
        <f>IFERROR(IF(F37&gt;0,K37/F37*10,""),"")</f>
        <v>46.175365366879113</v>
      </c>
      <c r="O37" s="141">
        <f t="shared" si="1"/>
        <v>4.4065780703942607</v>
      </c>
      <c r="P37" s="117"/>
      <c r="Q37" s="3" t="s">
        <v>160</v>
      </c>
    </row>
    <row r="38" spans="1:17" s="1" customFormat="1" ht="15.75" x14ac:dyDescent="0.2">
      <c r="A38" s="101">
        <f t="shared" si="0"/>
        <v>20.783268525899999</v>
      </c>
      <c r="B38" s="205" t="s">
        <v>85</v>
      </c>
      <c r="C38" s="206">
        <v>25.7681</v>
      </c>
      <c r="D38" s="195">
        <v>20.783268525899999</v>
      </c>
      <c r="E38" s="230">
        <f>IFERROR(D38/C38*100,0)</f>
        <v>80.655028992824455</v>
      </c>
      <c r="F38" s="230">
        <v>27.64489545216</v>
      </c>
      <c r="G38" s="84">
        <f>IFERROR(D38-F38,"")</f>
        <v>-6.8616269262600014</v>
      </c>
      <c r="H38" s="309">
        <v>33.6</v>
      </c>
      <c r="I38" s="230">
        <v>35.725614535799991</v>
      </c>
      <c r="J38" s="308">
        <f>IFERROR(I38/H38*100,"")</f>
        <v>106.32623373749996</v>
      </c>
      <c r="K38" s="131">
        <v>55.378338501199998</v>
      </c>
      <c r="L38" s="84">
        <f>IFERROR(I38-K38,"")</f>
        <v>-19.652723965400007</v>
      </c>
      <c r="M38" s="95">
        <f>IFERROR(IF(D38&gt;0,I38/D38*10,""),"")</f>
        <v>17.189603498255785</v>
      </c>
      <c r="N38" s="75">
        <f>IFERROR(IF(F38&gt;0,K38/F38*10,""),"")</f>
        <v>20.032030360553627</v>
      </c>
      <c r="O38" s="141">
        <f t="shared" si="1"/>
        <v>-2.8424268622978417</v>
      </c>
      <c r="P38" s="117"/>
      <c r="Q38" s="3" t="s">
        <v>160</v>
      </c>
    </row>
    <row r="39" spans="1:17" s="3" customFormat="1" ht="15.75" x14ac:dyDescent="0.2">
      <c r="A39" s="101">
        <f t="shared" si="0"/>
        <v>190.41951292117986</v>
      </c>
      <c r="B39" s="207" t="s">
        <v>63</v>
      </c>
      <c r="C39" s="206">
        <v>186.47732629999999</v>
      </c>
      <c r="D39" s="195">
        <v>190.41951292117986</v>
      </c>
      <c r="E39" s="230">
        <f>IFERROR(D39/C39*100,0)</f>
        <v>102.11402999999999</v>
      </c>
      <c r="F39" s="230">
        <v>208.21751798400001</v>
      </c>
      <c r="G39" s="85">
        <f>IFERROR(D39-F39,"")</f>
        <v>-17.798005062820152</v>
      </c>
      <c r="H39" s="310">
        <v>503.64600000000007</v>
      </c>
      <c r="I39" s="230">
        <v>743.90070854999988</v>
      </c>
      <c r="J39" s="308">
        <f>IFERROR(I39/H39*100,"")</f>
        <v>147.70309077208987</v>
      </c>
      <c r="K39" s="131">
        <v>521.68147734199999</v>
      </c>
      <c r="L39" s="85">
        <f>IFERROR(I39-K39,"")</f>
        <v>222.21923120799988</v>
      </c>
      <c r="M39" s="96">
        <f>IFERROR(IF(D39&gt;0,I39/D39*10,""),"")</f>
        <v>39.066411689537397</v>
      </c>
      <c r="N39" s="75">
        <f>IFERROR(IF(F39&gt;0,K39/F39*10,""),"")</f>
        <v>25.054639128975083</v>
      </c>
      <c r="O39" s="141">
        <f t="shared" si="1"/>
        <v>14.011772560562314</v>
      </c>
      <c r="P39" s="117"/>
      <c r="Q39" s="3" t="s">
        <v>160</v>
      </c>
    </row>
    <row r="40" spans="1:17" s="1" customFormat="1" ht="15.75" x14ac:dyDescent="0.2">
      <c r="A40" s="101">
        <f t="shared" si="0"/>
        <v>198.35650327499999</v>
      </c>
      <c r="B40" s="205" t="s">
        <v>27</v>
      </c>
      <c r="C40" s="206">
        <v>194.25032490000001</v>
      </c>
      <c r="D40" s="195">
        <v>198.35650327499999</v>
      </c>
      <c r="E40" s="230">
        <f>IFERROR(D40/C40*100,0)</f>
        <v>102.11385920569957</v>
      </c>
      <c r="F40" s="230">
        <v>228.94811700768003</v>
      </c>
      <c r="G40" s="84">
        <f>IFERROR(D40-F40,"")</f>
        <v>-30.591613732680031</v>
      </c>
      <c r="H40" s="309">
        <v>1089.4000000000001</v>
      </c>
      <c r="I40" s="230">
        <v>1381.8070539600001</v>
      </c>
      <c r="J40" s="308">
        <f>IFERROR(I40/H40*100,"")</f>
        <v>126.84111014870571</v>
      </c>
      <c r="K40" s="131">
        <v>1361.7292927914598</v>
      </c>
      <c r="L40" s="84">
        <f>IFERROR(I40-K40,"")</f>
        <v>20.077761168540292</v>
      </c>
      <c r="M40" s="95">
        <f>IFERROR(IF(D40&gt;0,I40/D40*10,""),"")</f>
        <v>69.662805662805667</v>
      </c>
      <c r="N40" s="75">
        <f>IFERROR(IF(F40&gt;0,K40/F40*10,""),"")</f>
        <v>59.477636706039419</v>
      </c>
      <c r="O40" s="141">
        <f t="shared" si="1"/>
        <v>10.185168956766248</v>
      </c>
      <c r="P40" s="117"/>
      <c r="Q40" s="3" t="s">
        <v>160</v>
      </c>
    </row>
    <row r="41" spans="1:17" s="1" customFormat="1" ht="15.75" x14ac:dyDescent="0.2">
      <c r="A41" s="101">
        <f t="shared" si="0"/>
        <v>6.9430800874019996</v>
      </c>
      <c r="B41" s="205" t="s">
        <v>28</v>
      </c>
      <c r="C41" s="206">
        <v>6.7993399999999999</v>
      </c>
      <c r="D41" s="195">
        <v>6.9430800874019996</v>
      </c>
      <c r="E41" s="230">
        <f>IFERROR(D41/C41*100,0)</f>
        <v>102.11402999999999</v>
      </c>
      <c r="F41" s="230">
        <v>5.2233612479999998</v>
      </c>
      <c r="G41" s="83">
        <f>IFERROR(D41-F41,"")</f>
        <v>1.7197188394019998</v>
      </c>
      <c r="H41" s="308">
        <v>14.7</v>
      </c>
      <c r="I41" s="230">
        <v>16.663988555699994</v>
      </c>
      <c r="J41" s="308">
        <f>IFERROR(I41/H41*100,"")</f>
        <v>113.36046636530608</v>
      </c>
      <c r="K41" s="131">
        <v>14.552864810399997</v>
      </c>
      <c r="L41" s="83">
        <f>IFERROR(I41-K41,"")</f>
        <v>2.1111237452999969</v>
      </c>
      <c r="M41" s="95">
        <f>IFERROR(IF(D41&gt;0,I41/D41*10,""),"")</f>
        <v>24.000858906893896</v>
      </c>
      <c r="N41" s="74">
        <f>IFERROR(IF(F41&gt;0,K41/F41*10,""),"")</f>
        <v>27.861111111111107</v>
      </c>
      <c r="O41" s="99">
        <f t="shared" si="1"/>
        <v>-3.8602522042172112</v>
      </c>
      <c r="P41" s="117"/>
      <c r="Q41" s="3" t="s">
        <v>160</v>
      </c>
    </row>
    <row r="42" spans="1:17" s="1" customFormat="1" ht="15.75" x14ac:dyDescent="0.2">
      <c r="A42" s="101">
        <f t="shared" si="0"/>
        <v>200.03117336699998</v>
      </c>
      <c r="B42" s="205" t="s">
        <v>29</v>
      </c>
      <c r="C42" s="206">
        <v>197.53335000000001</v>
      </c>
      <c r="D42" s="195">
        <v>200.03117336699998</v>
      </c>
      <c r="E42" s="230">
        <f>IFERROR(D42/C42*100,0)</f>
        <v>101.26450716651136</v>
      </c>
      <c r="F42" s="230">
        <v>322.92662774400003</v>
      </c>
      <c r="G42" s="83">
        <f>IFERROR(D42-F42,"")</f>
        <v>-122.89545437700005</v>
      </c>
      <c r="H42" s="308">
        <v>246.76</v>
      </c>
      <c r="I42" s="230">
        <v>349.57717030199996</v>
      </c>
      <c r="J42" s="308">
        <f>IFERROR(I42/H42*100,"")</f>
        <v>141.66687076592638</v>
      </c>
      <c r="K42" s="131">
        <v>537.52860954100004</v>
      </c>
      <c r="L42" s="83">
        <f>IFERROR(I42-K42,"")</f>
        <v>-187.95143923900008</v>
      </c>
      <c r="M42" s="95">
        <f>IFERROR(IF(D42&gt;0,I42/D42*10,""),"")</f>
        <v>17.47613456531727</v>
      </c>
      <c r="N42" s="75">
        <f>IFERROR(IF(F42&gt;0,K42/F42*10,""),"")</f>
        <v>16.645533794974803</v>
      </c>
      <c r="O42" s="141">
        <f t="shared" si="1"/>
        <v>0.8306007703424676</v>
      </c>
      <c r="P42" s="117"/>
      <c r="Q42" s="3" t="s">
        <v>160</v>
      </c>
    </row>
    <row r="43" spans="1:17" s="1" customFormat="1" ht="15.75" x14ac:dyDescent="0.2">
      <c r="A43" s="101">
        <f t="shared" si="0"/>
        <v>276.52479323999995</v>
      </c>
      <c r="B43" s="205" t="s">
        <v>30</v>
      </c>
      <c r="C43" s="206">
        <v>271.50143750000001</v>
      </c>
      <c r="D43" s="195">
        <v>276.52479323999995</v>
      </c>
      <c r="E43" s="230">
        <f>IFERROR(D43/C43*100,0)</f>
        <v>101.85021331240647</v>
      </c>
      <c r="F43" s="230">
        <v>336.03624028799999</v>
      </c>
      <c r="G43" s="84">
        <f>IFERROR(D43-F43,"")</f>
        <v>-59.511447048000036</v>
      </c>
      <c r="H43" s="309">
        <v>920.40000000000009</v>
      </c>
      <c r="I43" s="230">
        <v>862.25086931999999</v>
      </c>
      <c r="J43" s="308">
        <f>IFERROR(I43/H43*100,"")</f>
        <v>93.682189191655795</v>
      </c>
      <c r="K43" s="131">
        <v>968.45850345399992</v>
      </c>
      <c r="L43" s="84">
        <f>IFERROR(I43-K43,"")</f>
        <v>-106.20763413399993</v>
      </c>
      <c r="M43" s="95">
        <f>IFERROR(IF(D43&gt;0,I43/D43*10,""),"")</f>
        <v>31.181683899556877</v>
      </c>
      <c r="N43" s="75">
        <f>IFERROR(IF(F43&gt;0,K43/F43*10,""),"")</f>
        <v>28.820061271486139</v>
      </c>
      <c r="O43" s="141">
        <f t="shared" si="1"/>
        <v>2.3616226280707373</v>
      </c>
      <c r="P43" s="117"/>
      <c r="Q43" s="3" t="s">
        <v>160</v>
      </c>
    </row>
    <row r="44" spans="1:17" s="1" customFormat="1" ht="15.75" x14ac:dyDescent="0.2">
      <c r="A44" s="101">
        <f t="shared" si="0"/>
        <v>0.17231742562499999</v>
      </c>
      <c r="B44" s="205" t="s">
        <v>64</v>
      </c>
      <c r="C44" s="206">
        <v>0.16875000000000001</v>
      </c>
      <c r="D44" s="195">
        <v>0.17231742562499999</v>
      </c>
      <c r="E44" s="230">
        <f>IFERROR(D44/C44*100,0)</f>
        <v>102.11402999999999</v>
      </c>
      <c r="F44" s="230">
        <v>0.20381350752000002</v>
      </c>
      <c r="G44" s="84">
        <f>IFERROR(D44-F44,"")</f>
        <v>-3.1496081895000028E-2</v>
      </c>
      <c r="H44" s="309">
        <v>0.377</v>
      </c>
      <c r="I44" s="230">
        <v>0.55039462169999986</v>
      </c>
      <c r="J44" s="308">
        <f>IFERROR(I44/H44*100,"")</f>
        <v>145.99326835543764</v>
      </c>
      <c r="K44" s="131">
        <v>0.51464963089999993</v>
      </c>
      <c r="L44" s="84">
        <f>IFERROR(I44-K44,"")</f>
        <v>3.5744990799999932E-2</v>
      </c>
      <c r="M44" s="95">
        <f>IFERROR(IF(D44&gt;0,I44/D44*10,""),"")</f>
        <v>31.940740740740736</v>
      </c>
      <c r="N44" s="75">
        <f>IFERROR(IF(F44&gt;0,K44/F44*10,""),"")</f>
        <v>25.251007019223092</v>
      </c>
      <c r="O44" s="141">
        <f t="shared" si="1"/>
        <v>6.6897337215176442</v>
      </c>
      <c r="P44" s="117"/>
      <c r="Q44" s="3" t="s">
        <v>160</v>
      </c>
    </row>
    <row r="45" spans="1:17" s="13" customFormat="1" ht="15.75" x14ac:dyDescent="0.25">
      <c r="A45" s="101">
        <f t="shared" si="0"/>
        <v>364.77613193271088</v>
      </c>
      <c r="B45" s="203" t="s">
        <v>62</v>
      </c>
      <c r="C45" s="204">
        <v>359.73496660000001</v>
      </c>
      <c r="D45" s="194">
        <v>364.77613193271088</v>
      </c>
      <c r="E45" s="236">
        <f>IFERROR(D45/C45*100,0)</f>
        <v>101.40135538681629</v>
      </c>
      <c r="F45" s="130">
        <v>415.39446047232002</v>
      </c>
      <c r="G45" s="86">
        <f>IFERROR(D45-F45,"")</f>
        <v>-50.618328539609138</v>
      </c>
      <c r="H45" s="311">
        <v>1272.6999999999998</v>
      </c>
      <c r="I45" s="236">
        <v>1337.7856956269998</v>
      </c>
      <c r="J45" s="351">
        <f>IFERROR(I45/H45*100,"")</f>
        <v>105.11398567038579</v>
      </c>
      <c r="K45" s="229">
        <v>1466.4773079645799</v>
      </c>
      <c r="L45" s="86">
        <f>IFERROR(I45-K45,"")</f>
        <v>-128.69161233758018</v>
      </c>
      <c r="M45" s="94">
        <f>IFERROR(IF(D45&gt;0,I45/D45*10,""),"")</f>
        <v>36.674156517284878</v>
      </c>
      <c r="N45" s="76">
        <f>IFERROR(IF(F45&gt;0,K45/F45*10,""),"")</f>
        <v>35.303246612801168</v>
      </c>
      <c r="O45" s="140">
        <f t="shared" si="1"/>
        <v>1.3709099044837103</v>
      </c>
      <c r="P45" s="158"/>
      <c r="Q45" s="112" t="s">
        <v>160</v>
      </c>
    </row>
    <row r="46" spans="1:17" s="1" customFormat="1" ht="15.75" x14ac:dyDescent="0.2">
      <c r="A46" s="101">
        <f t="shared" si="0"/>
        <v>39.005517179399995</v>
      </c>
      <c r="B46" s="205" t="s">
        <v>86</v>
      </c>
      <c r="C46" s="206">
        <v>38.198099999999997</v>
      </c>
      <c r="D46" s="195">
        <v>39.005517179399995</v>
      </c>
      <c r="E46" s="230">
        <f>IFERROR(D46/C46*100,0)</f>
        <v>102.11376267248895</v>
      </c>
      <c r="F46" s="230">
        <v>35.356010518080005</v>
      </c>
      <c r="G46" s="84">
        <f>IFERROR(D46-F46,"")</f>
        <v>3.6495066613199896</v>
      </c>
      <c r="H46" s="309">
        <v>75</v>
      </c>
      <c r="I46" s="230">
        <v>88.107048504899993</v>
      </c>
      <c r="J46" s="308">
        <f>IFERROR(I46/H46*100,"")</f>
        <v>117.4760646732</v>
      </c>
      <c r="K46" s="131">
        <v>83.827762454080002</v>
      </c>
      <c r="L46" s="84">
        <f>IFERROR(I46-K46,"")</f>
        <v>4.2792860508199908</v>
      </c>
      <c r="M46" s="95">
        <f>IFERROR(IF(D46&gt;0,I46/D46*10,""),"")</f>
        <v>22.58835541127808</v>
      </c>
      <c r="N46" s="75">
        <f>IFERROR(IF(F46&gt;0,K46/F46*10,""),"")</f>
        <v>23.709621426663222</v>
      </c>
      <c r="O46" s="141">
        <f t="shared" si="1"/>
        <v>-1.1212660153851424</v>
      </c>
      <c r="P46" s="117"/>
      <c r="Q46" s="3" t="s">
        <v>160</v>
      </c>
    </row>
    <row r="47" spans="1:17" s="1" customFormat="1" ht="15.75" x14ac:dyDescent="0.2">
      <c r="A47" s="101">
        <f t="shared" si="0"/>
        <v>6.1268417999999993</v>
      </c>
      <c r="B47" s="205" t="s">
        <v>87</v>
      </c>
      <c r="C47" s="206">
        <v>6</v>
      </c>
      <c r="D47" s="195">
        <v>6.1268417999999993</v>
      </c>
      <c r="E47" s="230">
        <f>IFERROR(D47/C47*100,0)</f>
        <v>102.11402999999999</v>
      </c>
      <c r="F47" s="230">
        <v>8.2139916096000007</v>
      </c>
      <c r="G47" s="84">
        <f>IFERROR(D47-F47,"")</f>
        <v>-2.0871498096000014</v>
      </c>
      <c r="H47" s="312">
        <v>28.8</v>
      </c>
      <c r="I47" s="230">
        <v>39.007559460000003</v>
      </c>
      <c r="J47" s="308">
        <f>IFERROR(I47/H47*100,"")</f>
        <v>135.44291479166668</v>
      </c>
      <c r="K47" s="131">
        <v>38.042289251219991</v>
      </c>
      <c r="L47" s="84">
        <f>IFERROR(I47-K47,"")</f>
        <v>0.96527020878001224</v>
      </c>
      <c r="M47" s="95">
        <f>IFERROR(IF(D47&gt;0,I47/D47*10,""),"")</f>
        <v>63.666666666666679</v>
      </c>
      <c r="N47" s="75">
        <f>IFERROR(IF(F47&gt;0,K47/F47*10,""),"")</f>
        <v>46.314010361002246</v>
      </c>
      <c r="O47" s="141">
        <f t="shared" si="1"/>
        <v>17.352656305664432</v>
      </c>
      <c r="P47" s="117"/>
      <c r="Q47" s="3" t="s">
        <v>160</v>
      </c>
    </row>
    <row r="48" spans="1:17" s="1" customFormat="1" ht="15.75" x14ac:dyDescent="0.2">
      <c r="A48" s="101">
        <f t="shared" si="0"/>
        <v>18.647352423810897</v>
      </c>
      <c r="B48" s="205" t="s">
        <v>88</v>
      </c>
      <c r="C48" s="206">
        <v>18.261303000000002</v>
      </c>
      <c r="D48" s="195">
        <v>18.647352423810897</v>
      </c>
      <c r="E48" s="230">
        <f>IFERROR(D48/C48*100,0)</f>
        <v>102.11402999999997</v>
      </c>
      <c r="F48" s="230">
        <v>23.141538705599999</v>
      </c>
      <c r="G48" s="84">
        <f>IFERROR(D48-F48,"")</f>
        <v>-4.4941862817891014</v>
      </c>
      <c r="H48" s="327">
        <v>66.3</v>
      </c>
      <c r="I48" s="230">
        <v>76.432351454999989</v>
      </c>
      <c r="J48" s="308">
        <f>IFERROR(I48/H48*100,"")</f>
        <v>115.28258138009049</v>
      </c>
      <c r="K48" s="131">
        <v>76.275151732099999</v>
      </c>
      <c r="L48" s="84">
        <f>IFERROR(I48-K48,"")</f>
        <v>0.15719972289998907</v>
      </c>
      <c r="M48" s="95">
        <f>IFERROR(IF(D48&gt;0,I48/D48*10,""),"")</f>
        <v>40.988312827403391</v>
      </c>
      <c r="N48" s="75">
        <f>IFERROR(IF(F48&gt;0,K48/F48*10,""),"")</f>
        <v>32.960276627431973</v>
      </c>
      <c r="O48" s="141">
        <f t="shared" si="1"/>
        <v>8.0280361999714174</v>
      </c>
      <c r="P48" s="117"/>
      <c r="Q48" s="3" t="s">
        <v>160</v>
      </c>
    </row>
    <row r="49" spans="1:17" s="1" customFormat="1" ht="15.75" x14ac:dyDescent="0.2">
      <c r="A49" s="101">
        <f t="shared" si="0"/>
        <v>2.7866918786999997</v>
      </c>
      <c r="B49" s="205" t="s">
        <v>89</v>
      </c>
      <c r="C49" s="206">
        <v>5.2023000000000001</v>
      </c>
      <c r="D49" s="195">
        <v>2.7866918786999997</v>
      </c>
      <c r="E49" s="230">
        <f>IFERROR(D49/C49*100,0)</f>
        <v>53.566535545816265</v>
      </c>
      <c r="F49" s="230">
        <v>7.4601888883199994</v>
      </c>
      <c r="G49" s="84">
        <f>IFERROR(D49-F49,"")</f>
        <v>-4.6734970096200001</v>
      </c>
      <c r="H49" s="327">
        <v>20.799999999999997</v>
      </c>
      <c r="I49" s="230">
        <v>9.3812159361000003</v>
      </c>
      <c r="J49" s="308">
        <f>IFERROR(I49/H49*100,"")</f>
        <v>45.101999692788468</v>
      </c>
      <c r="K49" s="131">
        <v>28.841780602179995</v>
      </c>
      <c r="L49" s="87">
        <f>IFERROR(I49-K49,"")</f>
        <v>-19.460564666079996</v>
      </c>
      <c r="M49" s="95">
        <f>IFERROR(IF(D49&gt;0,I49/D49*10,""),"")</f>
        <v>33.664345914254312</v>
      </c>
      <c r="N49" s="75">
        <f>IFERROR(IF(F49&gt;0,K49/F49*10,""),"")</f>
        <v>38.660925392031238</v>
      </c>
      <c r="O49" s="141">
        <f t="shared" si="1"/>
        <v>-4.9965794777769261</v>
      </c>
      <c r="P49" s="117"/>
      <c r="Q49" s="3" t="s">
        <v>160</v>
      </c>
    </row>
    <row r="50" spans="1:17" s="1" customFormat="1" ht="15.75" x14ac:dyDescent="0.2">
      <c r="A50" s="101">
        <f t="shared" si="0"/>
        <v>3.4718770199999995</v>
      </c>
      <c r="B50" s="205" t="s">
        <v>101</v>
      </c>
      <c r="C50" s="206">
        <v>3.472</v>
      </c>
      <c r="D50" s="195">
        <v>3.4718770199999995</v>
      </c>
      <c r="E50" s="230">
        <f>IFERROR(D50/C50*100,0)</f>
        <v>99.996457949308748</v>
      </c>
      <c r="F50" s="230">
        <v>5.2233612479999998</v>
      </c>
      <c r="G50" s="84">
        <f>IFERROR(D50-F50,"")</f>
        <v>-1.7514842280000003</v>
      </c>
      <c r="H50" s="327">
        <v>10.7</v>
      </c>
      <c r="I50" s="230">
        <v>11.711458100699998</v>
      </c>
      <c r="J50" s="308">
        <f>IFERROR(I50/H50*100,"")</f>
        <v>109.45287944579438</v>
      </c>
      <c r="K50" s="131">
        <v>15.694265971999998</v>
      </c>
      <c r="L50" s="87">
        <f>IFERROR(I50-K50,"")</f>
        <v>-3.9828078713000004</v>
      </c>
      <c r="M50" s="95">
        <f>IFERROR(IF(D50&gt;0,I50/D50*10,""),"")</f>
        <v>33.732352941176472</v>
      </c>
      <c r="N50" s="75">
        <f>IFERROR(IF(F50&gt;0,K50/F50*10,""),"")</f>
        <v>30.046296296296294</v>
      </c>
      <c r="O50" s="141">
        <f t="shared" si="1"/>
        <v>3.6860566448801784</v>
      </c>
      <c r="P50" s="117"/>
      <c r="Q50" s="3" t="s">
        <v>160</v>
      </c>
    </row>
    <row r="51" spans="1:17" s="1" customFormat="1" ht="15.75" x14ac:dyDescent="0.2">
      <c r="A51" s="101">
        <f t="shared" si="0"/>
        <v>49.051495450799997</v>
      </c>
      <c r="B51" s="205" t="s">
        <v>90</v>
      </c>
      <c r="C51" s="206">
        <v>48.036000000000001</v>
      </c>
      <c r="D51" s="195">
        <v>49.051495450799997</v>
      </c>
      <c r="E51" s="230">
        <f>IFERROR(D51/C51*100,0)</f>
        <v>102.11402999999999</v>
      </c>
      <c r="F51" s="230">
        <v>50.877586932480007</v>
      </c>
      <c r="G51" s="84">
        <f>IFERROR(D51-F51,"")</f>
        <v>-1.8260914816800096</v>
      </c>
      <c r="H51" s="327">
        <v>123.6</v>
      </c>
      <c r="I51" s="230">
        <v>138.87610194029998</v>
      </c>
      <c r="J51" s="308">
        <f>IFERROR(I51/H51*100,"")</f>
        <v>112.35930577694174</v>
      </c>
      <c r="K51" s="131">
        <v>145.579603513</v>
      </c>
      <c r="L51" s="87">
        <f>IFERROR(I51-K51,"")</f>
        <v>-6.70350157270002</v>
      </c>
      <c r="M51" s="95">
        <f>IFERROR(IF(D51&gt;0,I51/D51*10,""),"")</f>
        <v>28.312307436089593</v>
      </c>
      <c r="N51" s="75">
        <f>IFERROR(IF(F51&gt;0,K51/F51*10,""),"")</f>
        <v>28.613700509460024</v>
      </c>
      <c r="O51" s="141">
        <f t="shared" si="1"/>
        <v>-0.30139307337043064</v>
      </c>
      <c r="P51" s="117"/>
      <c r="Q51" s="3" t="s">
        <v>160</v>
      </c>
    </row>
    <row r="52" spans="1:17" s="1" customFormat="1" ht="15.75" x14ac:dyDescent="0.2">
      <c r="A52" s="101">
        <f t="shared" si="0"/>
        <v>245.68635617999996</v>
      </c>
      <c r="B52" s="205" t="s">
        <v>102</v>
      </c>
      <c r="C52" s="206">
        <v>240.56526360000001</v>
      </c>
      <c r="D52" s="195">
        <v>245.68635617999996</v>
      </c>
      <c r="E52" s="230">
        <f>IFERROR(D52/C52*100,0)</f>
        <v>102.12877474634703</v>
      </c>
      <c r="F52" s="230">
        <v>285.12178257023999</v>
      </c>
      <c r="G52" s="264">
        <f>IFERROR(D52-F52,"")</f>
        <v>-39.435426390240025</v>
      </c>
      <c r="H52" s="327">
        <v>947.5</v>
      </c>
      <c r="I52" s="230">
        <v>974.26996022999992</v>
      </c>
      <c r="J52" s="308">
        <f>IFERROR(I52/H52*100,"")</f>
        <v>102.82532561794196</v>
      </c>
      <c r="K52" s="131">
        <v>1078.2164544399998</v>
      </c>
      <c r="L52" s="88">
        <f>IFERROR(I52-K52,"")</f>
        <v>-103.94649420999986</v>
      </c>
      <c r="M52" s="95">
        <f>IFERROR(IF(D52&gt;0,I52/D52*10,""),"")</f>
        <v>39.655029093931844</v>
      </c>
      <c r="N52" s="77">
        <f>IFERROR(IF(F52&gt;0,K52/F52*10,""),"")</f>
        <v>37.815997245821798</v>
      </c>
      <c r="O52" s="142">
        <f t="shared" si="1"/>
        <v>1.8390318481100465</v>
      </c>
      <c r="P52" s="117"/>
      <c r="Q52" s="3" t="s">
        <v>160</v>
      </c>
    </row>
    <row r="53" spans="1:17" s="13" customFormat="1" ht="15.75" x14ac:dyDescent="0.25">
      <c r="A53" s="101">
        <f t="shared" si="0"/>
        <v>3050.0591770604697</v>
      </c>
      <c r="B53" s="208" t="s">
        <v>31</v>
      </c>
      <c r="C53" s="209">
        <v>3014.4636</v>
      </c>
      <c r="D53" s="196">
        <v>3050.0591770604697</v>
      </c>
      <c r="E53" s="237">
        <f>IFERROR(D53/C53*100,0)</f>
        <v>101.18082623590045</v>
      </c>
      <c r="F53" s="132">
        <v>2718.6694009977605</v>
      </c>
      <c r="G53" s="153">
        <f>IFERROR(D53-F53,"")</f>
        <v>331.38977606270919</v>
      </c>
      <c r="H53" s="328">
        <v>5561.2199999999993</v>
      </c>
      <c r="I53" s="237">
        <v>8625.1544677172969</v>
      </c>
      <c r="J53" s="351">
        <f>IFERROR(I53/H53*100,"")</f>
        <v>155.09464591793346</v>
      </c>
      <c r="K53" s="229">
        <v>4274.8235285087803</v>
      </c>
      <c r="L53" s="162">
        <f>IFERROR(I53-K53,"")</f>
        <v>4350.3309392085166</v>
      </c>
      <c r="M53" s="94">
        <f>IFERROR(IF(D53&gt;0,I53/D53*10,""),"")</f>
        <v>28.278646304921505</v>
      </c>
      <c r="N53" s="78">
        <f>IFERROR(IF(F53&gt;0,K53/F53*10,""),"")</f>
        <v>15.723954986729559</v>
      </c>
      <c r="O53" s="143">
        <f t="shared" si="1"/>
        <v>12.554691318191946</v>
      </c>
      <c r="P53" s="158"/>
      <c r="Q53" s="112" t="s">
        <v>160</v>
      </c>
    </row>
    <row r="54" spans="1:17" s="17" customFormat="1" ht="15.75" x14ac:dyDescent="0.2">
      <c r="A54" s="101">
        <f t="shared" si="0"/>
        <v>484.40138753189996</v>
      </c>
      <c r="B54" s="210" t="s">
        <v>91</v>
      </c>
      <c r="C54" s="206">
        <v>476.66520000000003</v>
      </c>
      <c r="D54" s="195">
        <v>484.40138753189996</v>
      </c>
      <c r="E54" s="230">
        <f>IFERROR(D54/C54*100,0)</f>
        <v>101.62298139908262</v>
      </c>
      <c r="F54" s="230">
        <v>358.02659114208001</v>
      </c>
      <c r="G54" s="265">
        <f>IFERROR(D54-F54,"")</f>
        <v>126.37479638981995</v>
      </c>
      <c r="H54" s="329">
        <v>889.2</v>
      </c>
      <c r="I54" s="230">
        <v>1553.5475353154998</v>
      </c>
      <c r="J54" s="308">
        <f>IFERROR(I54/H54*100,"")</f>
        <v>174.71294819112683</v>
      </c>
      <c r="K54" s="131">
        <v>532.68784568600006</v>
      </c>
      <c r="L54" s="89">
        <f>IFERROR(I54-K54,"")</f>
        <v>1020.8596896294997</v>
      </c>
      <c r="M54" s="97">
        <f>IFERROR(IF(D54&gt;0,I54/D54*10,""),"")</f>
        <v>32.071492264526015</v>
      </c>
      <c r="N54" s="79">
        <f>IFERROR(IF(F54&gt;0,K54/F54*10,""),"")</f>
        <v>14.878443637014858</v>
      </c>
      <c r="O54" s="144">
        <f t="shared" si="1"/>
        <v>17.193048627511157</v>
      </c>
      <c r="P54" s="117"/>
      <c r="Q54" s="3" t="s">
        <v>160</v>
      </c>
    </row>
    <row r="55" spans="1:17" s="1" customFormat="1" ht="15.75" x14ac:dyDescent="0.2">
      <c r="A55" s="101">
        <f t="shared" si="0"/>
        <v>37.571836198199996</v>
      </c>
      <c r="B55" s="210" t="s">
        <v>92</v>
      </c>
      <c r="C55" s="206">
        <v>37.892000000000003</v>
      </c>
      <c r="D55" s="195">
        <v>37.571836198199996</v>
      </c>
      <c r="E55" s="230">
        <f>IFERROR(D55/C55*100,0)</f>
        <v>99.155062277525587</v>
      </c>
      <c r="F55" s="230">
        <v>35.243349785280003</v>
      </c>
      <c r="G55" s="83">
        <f>IFERROR(D55-F55,"")</f>
        <v>2.3284864129199931</v>
      </c>
      <c r="H55" s="329">
        <v>69</v>
      </c>
      <c r="I55" s="230">
        <v>119.12112169649998</v>
      </c>
      <c r="J55" s="308">
        <f>IFERROR(I55/H55*100,"")</f>
        <v>172.63930680652172</v>
      </c>
      <c r="K55" s="131">
        <v>57.07617272908</v>
      </c>
      <c r="L55" s="90">
        <f>IFERROR(I55-K55,"")</f>
        <v>62.044948967419984</v>
      </c>
      <c r="M55" s="97">
        <f>IFERROR(IF(D55&gt;0,I55/D55*10,""),"")</f>
        <v>31.704897537642008</v>
      </c>
      <c r="N55" s="75">
        <f>IFERROR(IF(F55&gt;0,K55/F55*10,""),"")</f>
        <v>16.194877353264204</v>
      </c>
      <c r="O55" s="141">
        <f t="shared" si="1"/>
        <v>15.510020184377804</v>
      </c>
      <c r="P55" s="117"/>
      <c r="Q55" s="3" t="s">
        <v>160</v>
      </c>
    </row>
    <row r="56" spans="1:17" s="1" customFormat="1" ht="15.75" x14ac:dyDescent="0.2">
      <c r="A56" s="101">
        <f t="shared" si="0"/>
        <v>131.76385975080001</v>
      </c>
      <c r="B56" s="210" t="s">
        <v>93</v>
      </c>
      <c r="C56" s="206">
        <v>129.4709</v>
      </c>
      <c r="D56" s="195">
        <v>131.76385975080001</v>
      </c>
      <c r="E56" s="230">
        <f>IFERROR(D56/C56*100,0)</f>
        <v>101.77102325758145</v>
      </c>
      <c r="F56" s="230">
        <v>150.30990132479999</v>
      </c>
      <c r="G56" s="83">
        <f>IFERROR(D56-F56,"")</f>
        <v>-18.546041573999986</v>
      </c>
      <c r="H56" s="329">
        <v>281</v>
      </c>
      <c r="I56" s="230">
        <v>436.54258395149992</v>
      </c>
      <c r="J56" s="308">
        <f>IFERROR(I56/H56*100,"")</f>
        <v>155.35323272295372</v>
      </c>
      <c r="K56" s="131">
        <v>307.12557488205999</v>
      </c>
      <c r="L56" s="90">
        <f>IFERROR(I56-K56,"")</f>
        <v>129.41700906943993</v>
      </c>
      <c r="M56" s="97">
        <f>IFERROR(IF(D56&gt;0,I56/D56*10,""),"")</f>
        <v>33.13067671037539</v>
      </c>
      <c r="N56" s="75">
        <f>IFERROR(IF(F56&gt;0,K56/F56*10,""),"")</f>
        <v>20.432823930767</v>
      </c>
      <c r="O56" s="141">
        <f t="shared" si="1"/>
        <v>12.69785277960839</v>
      </c>
      <c r="P56" s="117"/>
      <c r="Q56" s="3" t="s">
        <v>160</v>
      </c>
    </row>
    <row r="57" spans="1:17" s="1" customFormat="1" ht="15.75" x14ac:dyDescent="0.2">
      <c r="A57" s="101">
        <f t="shared" si="0"/>
        <v>456.44971409999999</v>
      </c>
      <c r="B57" s="210" t="s">
        <v>94</v>
      </c>
      <c r="C57" s="206">
        <v>450.84437000000003</v>
      </c>
      <c r="D57" s="195">
        <v>456.44971409999999</v>
      </c>
      <c r="E57" s="230">
        <f>IFERROR(D57/C57*100,0)</f>
        <v>101.24329912337598</v>
      </c>
      <c r="F57" s="230">
        <v>483.23465701056</v>
      </c>
      <c r="G57" s="83">
        <f>IFERROR(D57-F57,"")</f>
        <v>-26.784942910560005</v>
      </c>
      <c r="H57" s="329">
        <v>1235</v>
      </c>
      <c r="I57" s="230">
        <v>1731.5476067099996</v>
      </c>
      <c r="J57" s="308">
        <f>IFERROR(I57/H57*100,"")</f>
        <v>140.20628394412952</v>
      </c>
      <c r="K57" s="131">
        <v>780.56247098285985</v>
      </c>
      <c r="L57" s="90">
        <f>IFERROR(I57-K57,"")</f>
        <v>950.98513572713978</v>
      </c>
      <c r="M57" s="97">
        <f>IFERROR(IF(D57&gt;0,I57/D57*10,""),"")</f>
        <v>37.93512304250558</v>
      </c>
      <c r="N57" s="75">
        <f>IFERROR(IF(F57&gt;0,K57/F57*10,""),"")</f>
        <v>16.152866100533068</v>
      </c>
      <c r="O57" s="141">
        <f t="shared" si="1"/>
        <v>21.782256941972513</v>
      </c>
      <c r="P57" s="117"/>
      <c r="Q57" s="3" t="s">
        <v>160</v>
      </c>
    </row>
    <row r="58" spans="1:17" s="1" customFormat="1" ht="15.75" x14ac:dyDescent="0.2">
      <c r="A58" s="101">
        <f t="shared" si="0"/>
        <v>132.42964322639997</v>
      </c>
      <c r="B58" s="210" t="s">
        <v>57</v>
      </c>
      <c r="C58" s="206">
        <v>132.90323000000001</v>
      </c>
      <c r="D58" s="195">
        <v>132.42964322639997</v>
      </c>
      <c r="E58" s="230">
        <f>IFERROR(D58/C58*100,0)</f>
        <v>99.643660448583503</v>
      </c>
      <c r="F58" s="230">
        <v>118.2784066128</v>
      </c>
      <c r="G58" s="83">
        <f>IFERROR(D58-F58,"")</f>
        <v>14.151236613599977</v>
      </c>
      <c r="H58" s="329">
        <v>237.9</v>
      </c>
      <c r="I58" s="230">
        <v>365.64889748369995</v>
      </c>
      <c r="J58" s="308">
        <f>IFERROR(I58/H58*100,"")</f>
        <v>153.69856977036568</v>
      </c>
      <c r="K58" s="131">
        <v>186.95641472917995</v>
      </c>
      <c r="L58" s="83">
        <f>IFERROR(I58-K58,"")</f>
        <v>178.69248275452</v>
      </c>
      <c r="M58" s="97">
        <f>IFERROR(IF(D58&gt;0,I58/D58*10,""),"")</f>
        <v>27.610804392079451</v>
      </c>
      <c r="N58" s="75">
        <f>IFERROR(IF(F58&gt;0,K58/F58*10,""),"")</f>
        <v>15.806470520118392</v>
      </c>
      <c r="O58" s="141">
        <f t="shared" si="1"/>
        <v>11.80433387196106</v>
      </c>
      <c r="P58" s="117"/>
      <c r="Q58" s="3" t="s">
        <v>160</v>
      </c>
    </row>
    <row r="59" spans="1:17" s="1" customFormat="1" ht="15.75" x14ac:dyDescent="0.2">
      <c r="A59" s="101">
        <f t="shared" si="0"/>
        <v>93.675326560800002</v>
      </c>
      <c r="B59" s="210" t="s">
        <v>32</v>
      </c>
      <c r="C59" s="206">
        <v>94.047939999999997</v>
      </c>
      <c r="D59" s="195">
        <v>93.675326560800002</v>
      </c>
      <c r="E59" s="230">
        <f>IFERROR(D59/C59*100,0)</f>
        <v>99.603804783815576</v>
      </c>
      <c r="F59" s="230">
        <v>95.7718647648</v>
      </c>
      <c r="G59" s="83">
        <f>IFERROR(D59-F59,"")</f>
        <v>-2.096538203999998</v>
      </c>
      <c r="H59" s="314">
        <v>250</v>
      </c>
      <c r="I59" s="230">
        <v>305.892788268</v>
      </c>
      <c r="J59" s="308">
        <f>IFERROR(I59/H59*100,"")</f>
        <v>122.35711530719999</v>
      </c>
      <c r="K59" s="131">
        <v>183.02673358710001</v>
      </c>
      <c r="L59" s="83">
        <f>IFERROR(I59-K59,"")</f>
        <v>122.86605468089999</v>
      </c>
      <c r="M59" s="97">
        <f>IFERROR(IF(D59&gt;0,I59/D59*10,""),"")</f>
        <v>32.654573994942012</v>
      </c>
      <c r="N59" s="75">
        <f>IFERROR(IF(F59&gt;0,K59/F59*10,""),"")</f>
        <v>19.110699581404585</v>
      </c>
      <c r="O59" s="141">
        <f t="shared" si="1"/>
        <v>13.543874413537427</v>
      </c>
      <c r="P59" s="117"/>
      <c r="Q59" s="3" t="s">
        <v>160</v>
      </c>
    </row>
    <row r="60" spans="1:17" s="1" customFormat="1" ht="15.75" x14ac:dyDescent="0.2">
      <c r="A60" s="101">
        <f t="shared" si="0"/>
        <v>63.607850427299987</v>
      </c>
      <c r="B60" s="210" t="s">
        <v>60</v>
      </c>
      <c r="C60" s="206">
        <v>64.494600000000005</v>
      </c>
      <c r="D60" s="195">
        <v>63.607850427299987</v>
      </c>
      <c r="E60" s="230">
        <f>IFERROR(D60/C60*100,0)</f>
        <v>98.625079351294502</v>
      </c>
      <c r="F60" s="230">
        <v>58.196437810560006</v>
      </c>
      <c r="G60" s="83">
        <f>IFERROR(D60-F60,"")</f>
        <v>5.4114126167399803</v>
      </c>
      <c r="H60" s="308">
        <v>84.3</v>
      </c>
      <c r="I60" s="230">
        <v>139.34378419770002</v>
      </c>
      <c r="J60" s="308">
        <f>IFERROR(I60/H60*100,"")</f>
        <v>165.29511767224201</v>
      </c>
      <c r="K60" s="131">
        <v>87.194895880800004</v>
      </c>
      <c r="L60" s="83">
        <f>IFERROR(I60-K60,"")</f>
        <v>52.148888316900013</v>
      </c>
      <c r="M60" s="97">
        <f>IFERROR(IF(D60&gt;0,I60/D60*10,""),"")</f>
        <v>21.906695991395232</v>
      </c>
      <c r="N60" s="75">
        <f>IFERROR(IF(F60&gt;0,K60/F60*10,""),"")</f>
        <v>14.98285791385295</v>
      </c>
      <c r="O60" s="141">
        <f t="shared" si="1"/>
        <v>6.9238380775422819</v>
      </c>
      <c r="P60" s="117"/>
      <c r="Q60" s="3" t="s">
        <v>160</v>
      </c>
    </row>
    <row r="61" spans="1:17" s="1" customFormat="1" ht="15.75" x14ac:dyDescent="0.2">
      <c r="A61" s="101">
        <f t="shared" si="0"/>
        <v>108.00600953099999</v>
      </c>
      <c r="B61" s="210" t="s">
        <v>33</v>
      </c>
      <c r="C61" s="206">
        <v>108.0557</v>
      </c>
      <c r="D61" s="195">
        <v>108.00600953099999</v>
      </c>
      <c r="E61" s="230">
        <f>IFERROR(D61/C61*100,0)</f>
        <v>99.95401402332314</v>
      </c>
      <c r="F61" s="230">
        <v>101.29224067200001</v>
      </c>
      <c r="G61" s="83">
        <f>IFERROR(D61-F61,"")</f>
        <v>6.713768858999984</v>
      </c>
      <c r="H61" s="308">
        <v>205</v>
      </c>
      <c r="I61" s="230">
        <v>301.12508420729995</v>
      </c>
      <c r="J61" s="308">
        <f>IFERROR(I61/H61*100,"")</f>
        <v>146.8902849791707</v>
      </c>
      <c r="K61" s="131">
        <v>210.57832323339997</v>
      </c>
      <c r="L61" s="83">
        <f>IFERROR(I61-K61,"")</f>
        <v>90.546760973899978</v>
      </c>
      <c r="M61" s="97">
        <f>IFERROR(IF(D61&gt;0,I61/D61*10,""),"")</f>
        <v>27.880400869811854</v>
      </c>
      <c r="N61" s="75">
        <f>IFERROR(IF(F61&gt;0,K61/F61*10,""),"")</f>
        <v>20.789186006387723</v>
      </c>
      <c r="O61" s="141">
        <f t="shared" si="1"/>
        <v>7.0912148634241312</v>
      </c>
      <c r="P61" s="117"/>
      <c r="Q61" s="3" t="s">
        <v>160</v>
      </c>
    </row>
    <row r="62" spans="1:17" s="1" customFormat="1" ht="15.75" x14ac:dyDescent="0.2">
      <c r="A62" s="101">
        <f t="shared" si="0"/>
        <v>151.84356260999999</v>
      </c>
      <c r="B62" s="210" t="s">
        <v>95</v>
      </c>
      <c r="C62" s="206">
        <v>151.56434999999999</v>
      </c>
      <c r="D62" s="195">
        <v>151.84356260999999</v>
      </c>
      <c r="E62" s="230">
        <f>IFERROR(D62/C62*100,0)</f>
        <v>100.18422050436003</v>
      </c>
      <c r="F62" s="230">
        <v>129.764680416</v>
      </c>
      <c r="G62" s="83">
        <f>IFERROR(D62-F62,"")</f>
        <v>22.078882193999988</v>
      </c>
      <c r="H62" s="308">
        <v>308.60000000000002</v>
      </c>
      <c r="I62" s="230">
        <v>446.23831109999998</v>
      </c>
      <c r="J62" s="308">
        <f>IFERROR(I62/H62*100,"")</f>
        <v>144.60087851587815</v>
      </c>
      <c r="K62" s="131">
        <v>278.42035477600001</v>
      </c>
      <c r="L62" s="83">
        <f>IFERROR(I62-K62,"")</f>
        <v>167.81795632399997</v>
      </c>
      <c r="M62" s="97">
        <f>IFERROR(IF(D62&gt;0,I62/D62*10,""),"")</f>
        <v>29.388029589778078</v>
      </c>
      <c r="N62" s="75">
        <f>IFERROR(IF(F62&gt;0,K62/F62*10,""),"")</f>
        <v>21.455788576940904</v>
      </c>
      <c r="O62" s="141">
        <f t="shared" si="1"/>
        <v>7.9322410128371743</v>
      </c>
      <c r="P62" s="117"/>
      <c r="Q62" s="3" t="s">
        <v>160</v>
      </c>
    </row>
    <row r="63" spans="1:17" s="1" customFormat="1" ht="15.75" x14ac:dyDescent="0.2">
      <c r="A63" s="101">
        <f t="shared" si="0"/>
        <v>535.99654346999989</v>
      </c>
      <c r="B63" s="210" t="s">
        <v>34</v>
      </c>
      <c r="C63" s="206">
        <v>528.10699999999997</v>
      </c>
      <c r="D63" s="195">
        <v>535.99654346999989</v>
      </c>
      <c r="E63" s="230">
        <f>IFERROR(D63/C63*100,0)</f>
        <v>101.49392897083357</v>
      </c>
      <c r="F63" s="230">
        <v>352.42325596800003</v>
      </c>
      <c r="G63" s="83">
        <f>IFERROR(D63-F63,"")</f>
        <v>183.57328750199986</v>
      </c>
      <c r="H63" s="308">
        <v>599.9</v>
      </c>
      <c r="I63" s="230">
        <v>956.50211901</v>
      </c>
      <c r="J63" s="308">
        <f>IFERROR(I63/H63*100,"")</f>
        <v>159.44359376729454</v>
      </c>
      <c r="K63" s="131">
        <v>213.40125289199997</v>
      </c>
      <c r="L63" s="83">
        <f>IFERROR(I63-K63,"")</f>
        <v>743.100866118</v>
      </c>
      <c r="M63" s="97">
        <f>IFERROR(IF(D63&gt;0,I63/D63*10,""),"")</f>
        <v>17.84530386740332</v>
      </c>
      <c r="N63" s="75">
        <f>IFERROR(IF(F63&gt;0,K63/F63*10,""),"")</f>
        <v>6.0552545633190782</v>
      </c>
      <c r="O63" s="141">
        <f t="shared" si="1"/>
        <v>11.790049304084242</v>
      </c>
      <c r="P63" s="117"/>
      <c r="Q63" s="3" t="s">
        <v>160</v>
      </c>
    </row>
    <row r="64" spans="1:17" s="1" customFormat="1" ht="15.75" x14ac:dyDescent="0.2">
      <c r="A64" s="101">
        <f t="shared" si="0"/>
        <v>125.90659898999999</v>
      </c>
      <c r="B64" s="210" t="s">
        <v>35</v>
      </c>
      <c r="C64" s="206">
        <v>123.7516</v>
      </c>
      <c r="D64" s="195">
        <v>125.90659898999999</v>
      </c>
      <c r="E64" s="230">
        <f>IFERROR(D64/C64*100,0)</f>
        <v>101.74139081030063</v>
      </c>
      <c r="F64" s="230">
        <v>125.97518304</v>
      </c>
      <c r="G64" s="84">
        <f>IFERROR(D64-F64,"")</f>
        <v>-6.8584050000012553E-2</v>
      </c>
      <c r="H64" s="309">
        <v>306</v>
      </c>
      <c r="I64" s="230">
        <v>433.67828541</v>
      </c>
      <c r="J64" s="308">
        <f>IFERROR(I64/H64*100,"")</f>
        <v>141.72492987254901</v>
      </c>
      <c r="K64" s="131">
        <v>354.853468276</v>
      </c>
      <c r="L64" s="84">
        <f>IFERROR(I64-K64,"")</f>
        <v>78.824817134</v>
      </c>
      <c r="M64" s="97">
        <f>IFERROR(IF(D64&gt;0,I64/D64*10,""),"")</f>
        <v>34.444444444444443</v>
      </c>
      <c r="N64" s="75">
        <f>IFERROR(IF(F64&gt;0,K64/F64*10,""),"")</f>
        <v>28.168521744741255</v>
      </c>
      <c r="O64" s="141">
        <f t="shared" si="1"/>
        <v>6.2759226997031874</v>
      </c>
      <c r="P64" s="117"/>
      <c r="Q64" s="3" t="s">
        <v>160</v>
      </c>
    </row>
    <row r="65" spans="1:17" s="1" customFormat="1" ht="15.75" x14ac:dyDescent="0.2">
      <c r="A65" s="101">
        <f t="shared" si="0"/>
        <v>295.72223087999998</v>
      </c>
      <c r="B65" s="205" t="s">
        <v>36</v>
      </c>
      <c r="C65" s="206">
        <v>292.27213999999998</v>
      </c>
      <c r="D65" s="195">
        <v>295.72223087999998</v>
      </c>
      <c r="E65" s="230">
        <f>IFERROR(D65/C65*100,0)</f>
        <v>101.18043782072421</v>
      </c>
      <c r="F65" s="230">
        <v>272.33171683199998</v>
      </c>
      <c r="G65" s="83">
        <f>IFERROR(D65-F65,"")</f>
        <v>23.390514048</v>
      </c>
      <c r="H65" s="308">
        <v>500</v>
      </c>
      <c r="I65" s="230">
        <v>736.95695450999995</v>
      </c>
      <c r="J65" s="308">
        <f>IFERROR(I65/H65*100,"")</f>
        <v>147.39139090199998</v>
      </c>
      <c r="K65" s="131">
        <v>418.14008625399993</v>
      </c>
      <c r="L65" s="83">
        <f>IFERROR(I65-K65,"")</f>
        <v>318.81686825600002</v>
      </c>
      <c r="M65" s="95">
        <f>IFERROR(IF(D65&gt;0,I65/D65*10,""),"")</f>
        <v>24.920580110497241</v>
      </c>
      <c r="N65" s="75">
        <f>IFERROR(IF(F65&gt;0,K65/F65*10,""),"")</f>
        <v>15.354072273261817</v>
      </c>
      <c r="O65" s="141">
        <f t="shared" si="1"/>
        <v>9.5665078372354238</v>
      </c>
      <c r="P65" s="117"/>
      <c r="Q65" s="3" t="s">
        <v>160</v>
      </c>
    </row>
    <row r="66" spans="1:17" s="1" customFormat="1" ht="15.75" x14ac:dyDescent="0.2">
      <c r="A66" s="101">
        <f t="shared" si="0"/>
        <v>273.18157989780002</v>
      </c>
      <c r="B66" s="210" t="s">
        <v>37</v>
      </c>
      <c r="C66" s="206">
        <v>268.19367</v>
      </c>
      <c r="D66" s="195">
        <v>273.18157989780002</v>
      </c>
      <c r="E66" s="230">
        <f>IFERROR(D66/C66*100,0)</f>
        <v>101.85981641468274</v>
      </c>
      <c r="F66" s="230">
        <v>281.88841953887999</v>
      </c>
      <c r="G66" s="83">
        <f>IFERROR(D66-F66,"")</f>
        <v>-8.7068396410799664</v>
      </c>
      <c r="H66" s="308">
        <v>334.8</v>
      </c>
      <c r="I66" s="230">
        <v>530.46400532459984</v>
      </c>
      <c r="J66" s="308">
        <f>IFERROR(I66/H66*100,"")</f>
        <v>158.44205654856626</v>
      </c>
      <c r="K66" s="131">
        <v>382.03817897750002</v>
      </c>
      <c r="L66" s="83">
        <f>IFERROR(I66-K66,"")</f>
        <v>148.42582634709981</v>
      </c>
      <c r="M66" s="95">
        <f>IFERROR(IF(D66&gt;0,I66/D66*10,""),"")</f>
        <v>19.418000493409981</v>
      </c>
      <c r="N66" s="75">
        <f>IFERROR(IF(F66&gt;0,K66/F66*10,""),"")</f>
        <v>13.552815670911471</v>
      </c>
      <c r="O66" s="141">
        <f t="shared" si="1"/>
        <v>5.8651848224985095</v>
      </c>
      <c r="P66" s="117"/>
      <c r="Q66" s="3" t="s">
        <v>160</v>
      </c>
    </row>
    <row r="67" spans="1:17" s="1" customFormat="1" ht="15.75" x14ac:dyDescent="0.2">
      <c r="A67" s="101">
        <f t="shared" si="0"/>
        <v>159.50303388626998</v>
      </c>
      <c r="B67" s="210" t="s">
        <v>38</v>
      </c>
      <c r="C67" s="206">
        <v>156.20089999999999</v>
      </c>
      <c r="D67" s="195">
        <v>159.50303388626998</v>
      </c>
      <c r="E67" s="230">
        <f>IFERROR(D67/C67*100,0)</f>
        <v>102.11402999999999</v>
      </c>
      <c r="F67" s="230">
        <v>155.93269608</v>
      </c>
      <c r="G67" s="83">
        <f>IFERROR(D67-F67,"")</f>
        <v>3.5703378062699755</v>
      </c>
      <c r="H67" s="308">
        <v>260.52</v>
      </c>
      <c r="I67" s="230">
        <v>568.54539053249994</v>
      </c>
      <c r="J67" s="308">
        <f>IFERROR(I67/H67*100,"")</f>
        <v>218.23483438219716</v>
      </c>
      <c r="K67" s="131">
        <v>282.76175562279997</v>
      </c>
      <c r="L67" s="83">
        <f>IFERROR(I67-K67,"")</f>
        <v>285.78363490969997</v>
      </c>
      <c r="M67" s="95">
        <f>IFERROR(IF(D67&gt;0,I67/D67*10,""),"")</f>
        <v>35.644801022273242</v>
      </c>
      <c r="N67" s="75">
        <f>IFERROR(IF(F67&gt;0,K67/F67*10,""),"")</f>
        <v>18.133577032345503</v>
      </c>
      <c r="O67" s="141">
        <f t="shared" si="1"/>
        <v>17.511223989927739</v>
      </c>
      <c r="P67" s="117"/>
      <c r="Q67" s="3" t="s">
        <v>160</v>
      </c>
    </row>
    <row r="68" spans="1:17" s="13" customFormat="1" ht="15.75" x14ac:dyDescent="0.25">
      <c r="A68" s="101">
        <f t="shared" si="0"/>
        <v>749.53229730449993</v>
      </c>
      <c r="B68" s="211" t="s">
        <v>138</v>
      </c>
      <c r="C68" s="209">
        <v>746.82330999999999</v>
      </c>
      <c r="D68" s="196">
        <v>749.53229730449993</v>
      </c>
      <c r="E68" s="237">
        <f>IFERROR(D68/C68*100,0)</f>
        <v>100.36273470153201</v>
      </c>
      <c r="F68" s="229">
        <v>688.15223971199998</v>
      </c>
      <c r="G68" s="104">
        <f>IFERROR(D68-F68,"")</f>
        <v>61.380057592499952</v>
      </c>
      <c r="H68" s="315">
        <v>1270.3999999999999</v>
      </c>
      <c r="I68" s="319">
        <v>1723.4213722026</v>
      </c>
      <c r="J68" s="351">
        <f>IFERROR(I68/H68*100,"")</f>
        <v>135.65974277413414</v>
      </c>
      <c r="K68" s="229">
        <v>912.02538798649982</v>
      </c>
      <c r="L68" s="104">
        <f>IFERROR(I68-K68,"")</f>
        <v>811.39598421610015</v>
      </c>
      <c r="M68" s="102">
        <f>IFERROR(IF(D68&gt;0,I68/D68*10,""),"")</f>
        <v>22.993290327854336</v>
      </c>
      <c r="N68" s="103">
        <f>IFERROR(IF(F68&gt;0,K68/F68*10,""),"")</f>
        <v>13.253250303569359</v>
      </c>
      <c r="O68" s="127">
        <f t="shared" si="1"/>
        <v>9.7400400242849763</v>
      </c>
      <c r="P68" s="158"/>
      <c r="Q68" s="112" t="s">
        <v>160</v>
      </c>
    </row>
    <row r="69" spans="1:17" s="1" customFormat="1" ht="15.75" x14ac:dyDescent="0.2">
      <c r="A69" s="101">
        <f t="shared" si="0"/>
        <v>131.11339337969997</v>
      </c>
      <c r="B69" s="210" t="s">
        <v>96</v>
      </c>
      <c r="C69" s="206">
        <v>128.39919</v>
      </c>
      <c r="D69" s="195">
        <v>131.11339337969997</v>
      </c>
      <c r="E69" s="230">
        <f>IFERROR(D69/C69*100,0)</f>
        <v>102.11387889573133</v>
      </c>
      <c r="F69" s="230">
        <v>117.85951352447999</v>
      </c>
      <c r="G69" s="83">
        <f>IFERROR(D69-F69,"")</f>
        <v>13.253879855219978</v>
      </c>
      <c r="H69" s="308">
        <v>190.2</v>
      </c>
      <c r="I69" s="230">
        <v>336.97629899999998</v>
      </c>
      <c r="J69" s="308">
        <f>IFERROR(I69/H69*100,"")</f>
        <v>177.16945268138801</v>
      </c>
      <c r="K69" s="131">
        <v>128.74903192029996</v>
      </c>
      <c r="L69" s="83">
        <f>IFERROR(I69-K69,"")</f>
        <v>208.22726707970003</v>
      </c>
      <c r="M69" s="97">
        <f>IFERROR(IF(D69&gt;0,I69/D69*10,""),"")</f>
        <v>25.701134744040068</v>
      </c>
      <c r="N69" s="75">
        <f>IFERROR(IF(F69&gt;0,K69/F69*10,""),"")</f>
        <v>10.923940551778891</v>
      </c>
      <c r="O69" s="141">
        <f t="shared" si="1"/>
        <v>14.777194192261177</v>
      </c>
      <c r="P69" s="117"/>
      <c r="Q69" s="3" t="s">
        <v>160</v>
      </c>
    </row>
    <row r="70" spans="1:17" s="1" customFormat="1" ht="15.75" x14ac:dyDescent="0.2">
      <c r="A70" s="101">
        <f t="shared" ref="A70:A101" si="2">IF(OR(D70="",D70=0),"x",D70)</f>
        <v>143.07809427480001</v>
      </c>
      <c r="B70" s="212" t="s">
        <v>39</v>
      </c>
      <c r="C70" s="206">
        <v>150.69479999999999</v>
      </c>
      <c r="D70" s="195">
        <v>143.07809427480001</v>
      </c>
      <c r="E70" s="230">
        <f>IFERROR(D70/C70*100,0)</f>
        <v>94.945608126358721</v>
      </c>
      <c r="F70" s="230">
        <v>124.69904419392002</v>
      </c>
      <c r="G70" s="83">
        <f>IFERROR(D70-F70,"")</f>
        <v>18.379050080879992</v>
      </c>
      <c r="H70" s="308">
        <v>293.89999999999998</v>
      </c>
      <c r="I70" s="230">
        <v>410.84763058259995</v>
      </c>
      <c r="J70" s="308">
        <f>IFERROR(I70/H70*100,"")</f>
        <v>139.79164021184076</v>
      </c>
      <c r="K70" s="131">
        <v>248.44940231037998</v>
      </c>
      <c r="L70" s="83">
        <f>IFERROR(I70-K70,"")</f>
        <v>162.39822827221997</v>
      </c>
      <c r="M70" s="97">
        <f>IFERROR(IF(D70&gt;0,I70/D70*10,""),"")</f>
        <v>28.714921921836186</v>
      </c>
      <c r="N70" s="75">
        <f>IFERROR(IF(F70&gt;0,K70/F70*10,""),"")</f>
        <v>19.92392194474364</v>
      </c>
      <c r="O70" s="141">
        <f t="shared" ref="O70:O101" si="3">IFERROR(M70-N70,0)</f>
        <v>8.7909999770925467</v>
      </c>
      <c r="P70" s="117"/>
      <c r="Q70" s="3" t="s">
        <v>160</v>
      </c>
    </row>
    <row r="71" spans="1:17" s="1" customFormat="1" ht="15.75" x14ac:dyDescent="0.2">
      <c r="A71" s="101">
        <f t="shared" si="2"/>
        <v>138.36451065</v>
      </c>
      <c r="B71" s="210" t="s">
        <v>40</v>
      </c>
      <c r="C71" s="206">
        <v>135.98050000000001</v>
      </c>
      <c r="D71" s="195">
        <v>138.36451065</v>
      </c>
      <c r="E71" s="230">
        <f>IFERROR(D71/C71*100,0)</f>
        <v>101.75320038534936</v>
      </c>
      <c r="F71" s="230">
        <v>132.60168250559997</v>
      </c>
      <c r="G71" s="83">
        <f>IFERROR(D71-F71,"")</f>
        <v>5.7628281444000322</v>
      </c>
      <c r="H71" s="308">
        <v>284</v>
      </c>
      <c r="I71" s="230">
        <v>399.47008535999993</v>
      </c>
      <c r="J71" s="308">
        <f>IFERROR(I71/H71*100,"")</f>
        <v>140.65848076056335</v>
      </c>
      <c r="K71" s="131">
        <v>256.10086652581998</v>
      </c>
      <c r="L71" s="83">
        <f>IFERROR(I71-K71,"")</f>
        <v>143.36921883417995</v>
      </c>
      <c r="M71" s="97">
        <f>IFERROR(IF(D71&gt;0,I71/D71*10,""),"")</f>
        <v>28.870848708487081</v>
      </c>
      <c r="N71" s="75">
        <f>IFERROR(IF(F71&gt;0,K71/F71*10,""),"")</f>
        <v>19.313545777596332</v>
      </c>
      <c r="O71" s="141">
        <f t="shared" si="3"/>
        <v>9.5573029308907493</v>
      </c>
      <c r="P71" s="117"/>
      <c r="Q71" s="3" t="s">
        <v>160</v>
      </c>
    </row>
    <row r="72" spans="1:17" s="1" customFormat="1" ht="15.75" hidden="1" x14ac:dyDescent="0.2">
      <c r="A72" s="101" t="e">
        <f t="shared" si="2"/>
        <v>#VALUE!</v>
      </c>
      <c r="B72" s="210" t="s">
        <v>136</v>
      </c>
      <c r="C72" s="206">
        <v>135.98050000000001</v>
      </c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>
        <v>0</v>
      </c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1">
        <f t="shared" si="3"/>
        <v>0</v>
      </c>
      <c r="P72" s="117"/>
      <c r="Q72" s="3" t="s">
        <v>160</v>
      </c>
    </row>
    <row r="73" spans="1:17" s="1" customFormat="1" ht="15.75" hidden="1" x14ac:dyDescent="0.2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>
        <v>0</v>
      </c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1">
        <f t="shared" si="3"/>
        <v>0</v>
      </c>
      <c r="P73" s="117"/>
      <c r="Q73" s="3" t="s">
        <v>160</v>
      </c>
    </row>
    <row r="74" spans="1:17" s="1" customFormat="1" ht="15.75" x14ac:dyDescent="0.2">
      <c r="A74" s="101">
        <f t="shared" si="2"/>
        <v>336.97629899999998</v>
      </c>
      <c r="B74" s="210" t="s">
        <v>41</v>
      </c>
      <c r="C74" s="206">
        <v>331.74882000000002</v>
      </c>
      <c r="D74" s="195">
        <v>336.97629899999998</v>
      </c>
      <c r="E74" s="230">
        <f>IFERROR(D74/C74*100,0)</f>
        <v>101.57573401466806</v>
      </c>
      <c r="F74" s="230">
        <v>312.99199948800003</v>
      </c>
      <c r="G74" s="83">
        <f>IFERROR(D74-F74,"")</f>
        <v>23.98429951199995</v>
      </c>
      <c r="H74" s="308">
        <v>502.3</v>
      </c>
      <c r="I74" s="230">
        <v>576.12735726000005</v>
      </c>
      <c r="J74" s="308">
        <f>IFERROR(I74/H74*100,"")</f>
        <v>114.69786129006572</v>
      </c>
      <c r="K74" s="131">
        <v>278.72608723000002</v>
      </c>
      <c r="L74" s="83">
        <f>IFERROR(I74-K74,"")</f>
        <v>297.40127003000003</v>
      </c>
      <c r="M74" s="97">
        <f>IFERROR(IF(D74&gt;0,I74/D74*10,""),"")</f>
        <v>17.096969696969701</v>
      </c>
      <c r="N74" s="75">
        <f>IFERROR(IF(F74&gt;0,K74/F74*10,""),"")</f>
        <v>8.9052144363417263</v>
      </c>
      <c r="O74" s="141">
        <f t="shared" si="3"/>
        <v>8.1917552606279749</v>
      </c>
      <c r="P74" s="117"/>
      <c r="Q74" s="3" t="s">
        <v>160</v>
      </c>
    </row>
    <row r="75" spans="1:17" s="13" customFormat="1" ht="15.75" x14ac:dyDescent="0.25">
      <c r="A75" s="101">
        <f t="shared" si="2"/>
        <v>1266.2589021731997</v>
      </c>
      <c r="B75" s="208" t="s">
        <v>42</v>
      </c>
      <c r="C75" s="209">
        <v>1271.8850791</v>
      </c>
      <c r="D75" s="196">
        <v>1266.2589021731997</v>
      </c>
      <c r="E75" s="237">
        <f>IFERROR(D75/C75*100,0)</f>
        <v>99.557650528396678</v>
      </c>
      <c r="F75" s="231">
        <v>1145.9378613715201</v>
      </c>
      <c r="G75" s="98">
        <f>IFERROR(D75-F75,"")</f>
        <v>120.3210408016796</v>
      </c>
      <c r="H75" s="236">
        <v>2429.515323666667</v>
      </c>
      <c r="I75" s="237">
        <v>3066.2760082788</v>
      </c>
      <c r="J75" s="351">
        <f>IFERROR(I75/H75*100,"")</f>
        <v>126.20937099713876</v>
      </c>
      <c r="K75" s="229">
        <v>2562.3375823249198</v>
      </c>
      <c r="L75" s="82">
        <f>IFERROR(I75-K75,"")</f>
        <v>503.93842595388014</v>
      </c>
      <c r="M75" s="71">
        <f>IFERROR(IF(D75&gt;0,I75/D75*10,""),"")</f>
        <v>24.215237523829806</v>
      </c>
      <c r="N75" s="73">
        <f>IFERROR(IF(F75&gt;0,K75/F75*10,""),"")</f>
        <v>22.360179104809195</v>
      </c>
      <c r="O75" s="98">
        <f t="shared" si="3"/>
        <v>1.8550584190206116</v>
      </c>
      <c r="P75" s="158"/>
      <c r="Q75" s="112" t="s">
        <v>160</v>
      </c>
    </row>
    <row r="76" spans="1:17" s="1" customFormat="1" ht="15.75" x14ac:dyDescent="0.2">
      <c r="A76" s="101">
        <f t="shared" si="2"/>
        <v>6.1268417999999991E-2</v>
      </c>
      <c r="B76" s="210" t="s">
        <v>139</v>
      </c>
      <c r="C76" s="206">
        <v>6.7000000000000004E-2</v>
      </c>
      <c r="D76" s="195">
        <v>6.1268417999999991E-2</v>
      </c>
      <c r="E76" s="230">
        <f>IFERROR(D76/C76*100,0)</f>
        <v>91.445399999999978</v>
      </c>
      <c r="F76" s="230">
        <v>8.1935078399999986E-2</v>
      </c>
      <c r="G76" s="84">
        <f>IFERROR(D76-F76,"")</f>
        <v>-2.0666660399999995E-2</v>
      </c>
      <c r="H76" s="309">
        <v>0.15</v>
      </c>
      <c r="I76" s="230">
        <v>0.11743113449999999</v>
      </c>
      <c r="J76" s="308">
        <f>IFERROR(I76/H76*100,"")</f>
        <v>78.287423000000004</v>
      </c>
      <c r="K76" s="131">
        <v>0.10598725071999998</v>
      </c>
      <c r="L76" s="84">
        <f>IFERROR(I76-K76,"")</f>
        <v>1.1443883780000011E-2</v>
      </c>
      <c r="M76" s="97">
        <f>IFERROR(IF(D76&gt;0,I76/D76*10,""),"")</f>
        <v>19.166666666666668</v>
      </c>
      <c r="N76" s="75">
        <f>IFERROR(IF(F76&gt;0,K76/F76*10,""),"")</f>
        <v>12.935515873015873</v>
      </c>
      <c r="O76" s="141">
        <f t="shared" si="3"/>
        <v>6.2311507936507944</v>
      </c>
      <c r="P76" s="117"/>
      <c r="Q76" s="3" t="s">
        <v>160</v>
      </c>
    </row>
    <row r="77" spans="1:17" s="1" customFormat="1" ht="15.75" hidden="1" x14ac:dyDescent="0.2">
      <c r="A77" s="101" t="str">
        <f t="shared" si="2"/>
        <v>x</v>
      </c>
      <c r="B77" s="210" t="s">
        <v>140</v>
      </c>
      <c r="C77" s="206">
        <v>1.6895</v>
      </c>
      <c r="D77" s="195">
        <v>0</v>
      </c>
      <c r="E77" s="230">
        <f>IFERROR(D77/C77*100,0)</f>
        <v>0</v>
      </c>
      <c r="F77" s="230">
        <v>1.77287025888</v>
      </c>
      <c r="G77" s="84">
        <f>IFERROR(D77-F77,"")</f>
        <v>-1.77287025888</v>
      </c>
      <c r="H77" s="309">
        <v>0</v>
      </c>
      <c r="I77" s="230">
        <v>0</v>
      </c>
      <c r="J77" s="308" t="str">
        <f>IFERROR(I77/H77*100,"")</f>
        <v/>
      </c>
      <c r="K77" s="131">
        <v>2.4183437111399999</v>
      </c>
      <c r="L77" s="84">
        <f>IFERROR(I77-K77,"")</f>
        <v>-2.4183437111399999</v>
      </c>
      <c r="M77" s="97" t="str">
        <f>IFERROR(IF(D77&gt;0,I77/D77*10,""),"")</f>
        <v/>
      </c>
      <c r="N77" s="75">
        <f>IFERROR(IF(F77&gt;0,K77/F77*10,""),"")</f>
        <v>13.64083862892355</v>
      </c>
      <c r="O77" s="141">
        <f t="shared" si="3"/>
        <v>0</v>
      </c>
      <c r="P77" s="117"/>
      <c r="Q77" s="3" t="s">
        <v>160</v>
      </c>
    </row>
    <row r="78" spans="1:17" s="1" customFormat="1" ht="15.75" x14ac:dyDescent="0.2">
      <c r="A78" s="101">
        <f t="shared" si="2"/>
        <v>4.4705522334000003</v>
      </c>
      <c r="B78" s="210" t="s">
        <v>141</v>
      </c>
      <c r="C78" s="206">
        <v>5.4592999999999998</v>
      </c>
      <c r="D78" s="195">
        <v>4.4705522334000003</v>
      </c>
      <c r="E78" s="230">
        <f>IFERROR(D78/C78*100,0)</f>
        <v>81.888744589965754</v>
      </c>
      <c r="F78" s="230">
        <v>3.7444330828800005</v>
      </c>
      <c r="G78" s="83">
        <f>IFERROR(D78-F78,"")</f>
        <v>0.72611915051999976</v>
      </c>
      <c r="H78" s="308">
        <v>7.8</v>
      </c>
      <c r="I78" s="230">
        <v>8.2089468717000003</v>
      </c>
      <c r="J78" s="308">
        <f>IFERROR(I78/H78*100,"")</f>
        <v>105.24290861153847</v>
      </c>
      <c r="K78" s="131">
        <v>8.1763049281399987</v>
      </c>
      <c r="L78" s="83">
        <f>IFERROR(I78-K78,"")</f>
        <v>3.2641943560001607E-2</v>
      </c>
      <c r="M78" s="97">
        <f>IFERROR(IF(D78&gt;0,I78/D78*10,""),"")</f>
        <v>18.36226587482869</v>
      </c>
      <c r="N78" s="75">
        <f>IFERROR(IF(F78&gt;0,K78/F78*10,""),"")</f>
        <v>21.835895440415403</v>
      </c>
      <c r="O78" s="141">
        <f t="shared" si="3"/>
        <v>-3.4736295655867124</v>
      </c>
      <c r="P78" s="117"/>
      <c r="Q78" s="3" t="s">
        <v>160</v>
      </c>
    </row>
    <row r="79" spans="1:17" s="1" customFormat="1" ht="15.75" x14ac:dyDescent="0.2">
      <c r="A79" s="101">
        <f t="shared" si="2"/>
        <v>292.04612579999997</v>
      </c>
      <c r="B79" s="210" t="s">
        <v>43</v>
      </c>
      <c r="C79" s="206">
        <v>287.87103999999999</v>
      </c>
      <c r="D79" s="195">
        <v>292.04612579999997</v>
      </c>
      <c r="E79" s="230">
        <f>IFERROR(D79/C79*100,0)</f>
        <v>101.45033199588261</v>
      </c>
      <c r="F79" s="230">
        <v>267.10835558399998</v>
      </c>
      <c r="G79" s="83">
        <f>IFERROR(D79-F79,"")</f>
        <v>24.93777021599999</v>
      </c>
      <c r="H79" s="308">
        <v>498.6</v>
      </c>
      <c r="I79" s="230">
        <v>612.17360984999993</v>
      </c>
      <c r="J79" s="308">
        <f>IFERROR(I79/H79*100,"")</f>
        <v>122.7785017749699</v>
      </c>
      <c r="K79" s="131">
        <v>478.87893378199993</v>
      </c>
      <c r="L79" s="83">
        <f>IFERROR(I79-K79,"")</f>
        <v>133.294676068</v>
      </c>
      <c r="M79" s="97">
        <f>IFERROR(IF(D79&gt;0,I79/D79*10,""),"")</f>
        <v>20.961538461538463</v>
      </c>
      <c r="N79" s="75">
        <f>IFERROR(IF(F79&gt;0,K79/F79*10,""),"")</f>
        <v>17.928264832262148</v>
      </c>
      <c r="O79" s="141">
        <f t="shared" si="3"/>
        <v>3.0332736292763158</v>
      </c>
      <c r="P79" s="117"/>
      <c r="Q79" s="3" t="s">
        <v>160</v>
      </c>
    </row>
    <row r="80" spans="1:17" s="1" customFormat="1" ht="15.75" x14ac:dyDescent="0.2">
      <c r="A80" s="101">
        <f t="shared" si="2"/>
        <v>169.15086955469999</v>
      </c>
      <c r="B80" s="210" t="s">
        <v>44</v>
      </c>
      <c r="C80" s="206">
        <v>173.7825</v>
      </c>
      <c r="D80" s="195">
        <v>169.15086955469999</v>
      </c>
      <c r="E80" s="230">
        <f>IFERROR(D80/C80*100,0)</f>
        <v>97.33481193716284</v>
      </c>
      <c r="F80" s="230">
        <v>157.42698707232</v>
      </c>
      <c r="G80" s="83">
        <f>IFERROR(D80-F80,"")</f>
        <v>11.723882482379992</v>
      </c>
      <c r="H80" s="308">
        <v>511.40532366666667</v>
      </c>
      <c r="I80" s="230">
        <v>633.66044404259992</v>
      </c>
      <c r="J80" s="308">
        <f>IFERROR(I80/H80*100,"")</f>
        <v>123.90571914648643</v>
      </c>
      <c r="K80" s="131">
        <v>526.0452985687599</v>
      </c>
      <c r="L80" s="83">
        <f>IFERROR(I80-K80,"")</f>
        <v>107.61514547384002</v>
      </c>
      <c r="M80" s="97">
        <f>IFERROR(IF(D80&gt;0,I80/D80*10,""),"")</f>
        <v>37.461258444059425</v>
      </c>
      <c r="N80" s="75">
        <f>IFERROR(IF(F80&gt;0,K80/F80*10,""),"")</f>
        <v>33.415191915417985</v>
      </c>
      <c r="O80" s="141">
        <f t="shared" si="3"/>
        <v>4.0460665286414397</v>
      </c>
      <c r="P80" s="117"/>
      <c r="Q80" s="3" t="s">
        <v>160</v>
      </c>
    </row>
    <row r="81" spans="1:17" s="1" customFormat="1" ht="15.75" hidden="1" x14ac:dyDescent="0.2">
      <c r="A81" s="101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>
        <v>0</v>
      </c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1">
        <f t="shared" si="3"/>
        <v>0</v>
      </c>
      <c r="P81" s="117"/>
      <c r="Q81" s="3" t="s">
        <v>160</v>
      </c>
    </row>
    <row r="82" spans="1:17" s="1" customFormat="1" ht="15.75" hidden="1" x14ac:dyDescent="0.2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>
        <v>0</v>
      </c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1">
        <f t="shared" si="3"/>
        <v>0</v>
      </c>
      <c r="P82" s="117"/>
      <c r="Q82" s="3" t="s">
        <v>160</v>
      </c>
    </row>
    <row r="83" spans="1:17" s="1" customFormat="1" ht="15.75" x14ac:dyDescent="0.2">
      <c r="A83" s="101">
        <f t="shared" si="2"/>
        <v>76.468091365499987</v>
      </c>
      <c r="B83" s="210" t="s">
        <v>45</v>
      </c>
      <c r="C83" s="206">
        <v>85.122</v>
      </c>
      <c r="D83" s="195">
        <v>76.468091365499987</v>
      </c>
      <c r="E83" s="230">
        <f>IFERROR(D83/C83*100,0)</f>
        <v>89.833522903009779</v>
      </c>
      <c r="F83" s="230">
        <v>77.394850868159992</v>
      </c>
      <c r="G83" s="83">
        <f>IFERROR(D83-F83,"")</f>
        <v>-0.92675950266000484</v>
      </c>
      <c r="H83" s="308">
        <v>200.9</v>
      </c>
      <c r="I83" s="230">
        <v>173.74395862409997</v>
      </c>
      <c r="J83" s="308">
        <f>IFERROR(I83/H83*100,"")</f>
        <v>86.482806681981074</v>
      </c>
      <c r="K83" s="131">
        <v>179.18775307304</v>
      </c>
      <c r="L83" s="83">
        <f>IFERROR(I83-K83,"")</f>
        <v>-5.4437944489400252</v>
      </c>
      <c r="M83" s="97">
        <f>IFERROR(IF(D83&gt;0,I83/D83*10,""),"")</f>
        <v>22.721105695399615</v>
      </c>
      <c r="N83" s="75">
        <f>IFERROR(IF(F83&gt;0,K83/F83*10,""),"")</f>
        <v>23.15241273328137</v>
      </c>
      <c r="O83" s="141">
        <f t="shared" si="3"/>
        <v>-0.43130703788175495</v>
      </c>
      <c r="P83" s="117"/>
      <c r="Q83" s="3" t="s">
        <v>160</v>
      </c>
    </row>
    <row r="84" spans="1:17" s="1" customFormat="1" ht="15.75" hidden="1" x14ac:dyDescent="0.2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>
        <v>0</v>
      </c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1">
        <f t="shared" si="3"/>
        <v>0</v>
      </c>
      <c r="P84" s="117"/>
      <c r="Q84" s="3" t="s">
        <v>160</v>
      </c>
    </row>
    <row r="85" spans="1:17" s="1" customFormat="1" ht="15.75" x14ac:dyDescent="0.2">
      <c r="A85" s="101">
        <f t="shared" si="2"/>
        <v>123.85410698699999</v>
      </c>
      <c r="B85" s="210" t="s">
        <v>46</v>
      </c>
      <c r="C85" s="206">
        <v>123.181</v>
      </c>
      <c r="D85" s="195">
        <v>123.85410698699999</v>
      </c>
      <c r="E85" s="230">
        <f>IFERROR(D85/C85*100,0)</f>
        <v>100.54643734585692</v>
      </c>
      <c r="F85" s="230">
        <v>106.41932820288001</v>
      </c>
      <c r="G85" s="83">
        <f>IFERROR(D85-F85,"")</f>
        <v>17.434778784119985</v>
      </c>
      <c r="H85" s="308">
        <v>194.56</v>
      </c>
      <c r="I85" s="230">
        <v>411.79116421980001</v>
      </c>
      <c r="J85" s="308">
        <f>IFERROR(I85/H85*100,"")</f>
        <v>211.65253095178866</v>
      </c>
      <c r="K85" s="131">
        <v>313.36659337637991</v>
      </c>
      <c r="L85" s="83">
        <f>IFERROR(I85-K85,"")</f>
        <v>98.424570843420099</v>
      </c>
      <c r="M85" s="97">
        <f>IFERROR(IF(D85&gt;0,I85/D85*10,""),"")</f>
        <v>33.248083106604007</v>
      </c>
      <c r="N85" s="75">
        <f>IFERROR(IF(F85&gt;0,K85/F85*10,""),"")</f>
        <v>29.446398381595809</v>
      </c>
      <c r="O85" s="141">
        <f t="shared" si="3"/>
        <v>3.8016847250081973</v>
      </c>
      <c r="P85" s="117"/>
      <c r="Q85" s="3" t="s">
        <v>160</v>
      </c>
    </row>
    <row r="86" spans="1:17" s="1" customFormat="1" ht="15.75" x14ac:dyDescent="0.2">
      <c r="A86" s="101">
        <f t="shared" si="2"/>
        <v>243.51847532309998</v>
      </c>
      <c r="B86" s="210" t="s">
        <v>47</v>
      </c>
      <c r="C86" s="206">
        <v>238.47703000000001</v>
      </c>
      <c r="D86" s="195">
        <v>243.51847532309998</v>
      </c>
      <c r="E86" s="230">
        <f>IFERROR(D86/C86*100,0)</f>
        <v>102.11401715423074</v>
      </c>
      <c r="F86" s="230">
        <v>196.99241224319999</v>
      </c>
      <c r="G86" s="83">
        <f>IFERROR(D86-F86,"")</f>
        <v>46.526063079899984</v>
      </c>
      <c r="H86" s="308">
        <v>470</v>
      </c>
      <c r="I86" s="230">
        <v>636.41956513319997</v>
      </c>
      <c r="J86" s="308">
        <f>IFERROR(I86/H86*100,"")</f>
        <v>135.4084181134468</v>
      </c>
      <c r="K86" s="131">
        <v>525.13625407219979</v>
      </c>
      <c r="L86" s="83">
        <f>IFERROR(I86-K86,"")</f>
        <v>111.28331106100018</v>
      </c>
      <c r="M86" s="97">
        <f>IFERROR(IF(D86&gt;0,I86/D86*10,""),"")</f>
        <v>26.134344192521709</v>
      </c>
      <c r="N86" s="75">
        <f>IFERROR(IF(F86&gt;0,K86/F86*10,""),"")</f>
        <v>26.657689405005346</v>
      </c>
      <c r="O86" s="141">
        <f t="shared" si="3"/>
        <v>-0.52334521248363686</v>
      </c>
      <c r="P86" s="117"/>
      <c r="Q86" s="3" t="s">
        <v>160</v>
      </c>
    </row>
    <row r="87" spans="1:17" s="1" customFormat="1" ht="15.75" x14ac:dyDescent="0.2">
      <c r="A87" s="101">
        <f t="shared" si="2"/>
        <v>334.02724581360002</v>
      </c>
      <c r="B87" s="210" t="s">
        <v>48</v>
      </c>
      <c r="C87" s="206">
        <v>331.76670910000001</v>
      </c>
      <c r="D87" s="195">
        <v>334.02724581360002</v>
      </c>
      <c r="E87" s="230">
        <f>IFERROR(D87/C87*100,0)</f>
        <v>100.68136333501702</v>
      </c>
      <c r="F87" s="230">
        <v>317.40727602528</v>
      </c>
      <c r="G87" s="83">
        <f>IFERROR(D87-F87,"")</f>
        <v>16.61996978832002</v>
      </c>
      <c r="H87" s="308">
        <v>487.8</v>
      </c>
      <c r="I87" s="230">
        <v>522.87386947470009</v>
      </c>
      <c r="J87" s="308">
        <f>IFERROR(I87/H87*100,"")</f>
        <v>107.19021514446496</v>
      </c>
      <c r="K87" s="131">
        <v>481.97396532465996</v>
      </c>
      <c r="L87" s="83">
        <f>IFERROR(I87-K87,"")</f>
        <v>40.899904150040129</v>
      </c>
      <c r="M87" s="97">
        <f>IFERROR(IF(D87&gt;0,I87/D87*10,""),"")</f>
        <v>15.653629337963757</v>
      </c>
      <c r="N87" s="75">
        <f>IFERROR(IF(F87&gt;0,K87/F87*10,""),"")</f>
        <v>15.184716978141138</v>
      </c>
      <c r="O87" s="141">
        <f t="shared" si="3"/>
        <v>0.46891235982261925</v>
      </c>
      <c r="P87" s="117"/>
      <c r="Q87" s="3" t="s">
        <v>160</v>
      </c>
    </row>
    <row r="88" spans="1:17" s="1" customFormat="1" ht="15.75" x14ac:dyDescent="0.2">
      <c r="A88" s="101">
        <f t="shared" si="2"/>
        <v>22.6621666779</v>
      </c>
      <c r="B88" s="205" t="s">
        <v>49</v>
      </c>
      <c r="C88" s="206">
        <v>24.469000000000001</v>
      </c>
      <c r="D88" s="195">
        <v>22.6621666779</v>
      </c>
      <c r="E88" s="230">
        <f>IFERROR(D88/C88*100,0)</f>
        <v>92.615826874412519</v>
      </c>
      <c r="F88" s="230">
        <v>17.58941295552</v>
      </c>
      <c r="G88" s="83">
        <f>IFERROR(D88-F88,"")</f>
        <v>5.0727537223799999</v>
      </c>
      <c r="H88" s="308">
        <v>58.3</v>
      </c>
      <c r="I88" s="230">
        <v>67.287018928200013</v>
      </c>
      <c r="J88" s="308">
        <f>IFERROR(I88/H88*100,"")</f>
        <v>115.41512680651805</v>
      </c>
      <c r="K88" s="131">
        <v>47.048148237879985</v>
      </c>
      <c r="L88" s="83">
        <f>IFERROR(I88-K88,"")</f>
        <v>20.238870690320027</v>
      </c>
      <c r="M88" s="95">
        <f>IFERROR(IF(D88&gt;0,I88/D88*10,""),"")</f>
        <v>29.691344117514539</v>
      </c>
      <c r="N88" s="75">
        <f>IFERROR(IF(F88&gt;0,K88/F88*10,""),"")</f>
        <v>26.747992304720491</v>
      </c>
      <c r="O88" s="141">
        <f t="shared" si="3"/>
        <v>2.9433518127940488</v>
      </c>
      <c r="P88" s="117"/>
      <c r="Q88" s="3" t="s">
        <v>160</v>
      </c>
    </row>
    <row r="89" spans="1:17" s="13" customFormat="1" ht="15.75" customHeight="1" x14ac:dyDescent="0.25">
      <c r="A89" s="101">
        <f t="shared" si="2"/>
        <v>60.781334076899988</v>
      </c>
      <c r="B89" s="208" t="s">
        <v>50</v>
      </c>
      <c r="C89" s="209">
        <v>65.611270000000005</v>
      </c>
      <c r="D89" s="196">
        <v>60.781334076899988</v>
      </c>
      <c r="E89" s="237">
        <f>IFERROR(D89/C89*100,0)</f>
        <v>92.638557486998778</v>
      </c>
      <c r="F89" s="231">
        <v>58.933853516159999</v>
      </c>
      <c r="G89" s="98">
        <f>IFERROR(D89-F89,"")</f>
        <v>1.8474805607399887</v>
      </c>
      <c r="H89" s="236">
        <v>136.59399999999999</v>
      </c>
      <c r="I89" s="237">
        <v>116.2997110476</v>
      </c>
      <c r="J89" s="351">
        <f>IFERROR(I89/H89*100,"")</f>
        <v>85.142620501339735</v>
      </c>
      <c r="K89" s="231">
        <v>128.97119750354003</v>
      </c>
      <c r="L89" s="98">
        <f>IFERROR(I89-K89,"")</f>
        <v>-12.671486455940027</v>
      </c>
      <c r="M89" s="71">
        <f>IFERROR(IF(D89&gt;0,I89/D89*10,""),"")</f>
        <v>19.134116223980651</v>
      </c>
      <c r="N89" s="73">
        <f>IFERROR(IF(F89&gt;0,K89/F89*10,""),"")</f>
        <v>21.884059807522238</v>
      </c>
      <c r="O89" s="98">
        <f t="shared" si="3"/>
        <v>-2.7499435835415866</v>
      </c>
      <c r="P89" s="158"/>
      <c r="Q89" s="112" t="s">
        <v>160</v>
      </c>
    </row>
    <row r="90" spans="1:17" s="1" customFormat="1" ht="15.75" x14ac:dyDescent="0.2">
      <c r="A90" s="101">
        <f t="shared" si="2"/>
        <v>5.3599654346999994</v>
      </c>
      <c r="B90" s="210" t="s">
        <v>97</v>
      </c>
      <c r="C90" s="206">
        <v>8.4177999999999997</v>
      </c>
      <c r="D90" s="195">
        <v>5.3599654346999994</v>
      </c>
      <c r="E90" s="230">
        <f>IFERROR(D90/C90*100,0)</f>
        <v>63.674183690512955</v>
      </c>
      <c r="F90" s="230">
        <v>4.8802581071999995</v>
      </c>
      <c r="G90" s="84">
        <f>IFERROR(D90-F90,"")</f>
        <v>0.47970732749999989</v>
      </c>
      <c r="H90" s="309">
        <v>13.8</v>
      </c>
      <c r="I90" s="230">
        <v>8.1139808237999986</v>
      </c>
      <c r="J90" s="308">
        <f>IFERROR(I90/H90*100,"")</f>
        <v>58.796962491304342</v>
      </c>
      <c r="K90" s="131">
        <v>8.354648859640001</v>
      </c>
      <c r="L90" s="84">
        <f>IFERROR(I90-K90,"")</f>
        <v>-0.2406680358400024</v>
      </c>
      <c r="M90" s="97">
        <f>IFERROR(IF(D90&gt;0,I90/D90*10,""),"")</f>
        <v>15.138121546961326</v>
      </c>
      <c r="N90" s="75">
        <f>IFERROR(IF(F90&gt;0,K90/F90*10,""),"")</f>
        <v>17.119276636852717</v>
      </c>
      <c r="O90" s="141">
        <f t="shared" si="3"/>
        <v>-1.9811550898913914</v>
      </c>
      <c r="P90" s="117"/>
      <c r="Q90" s="3" t="s">
        <v>160</v>
      </c>
    </row>
    <row r="91" spans="1:17" s="1" customFormat="1" ht="15.75" x14ac:dyDescent="0.2">
      <c r="A91" s="101">
        <f t="shared" si="2"/>
        <v>2.2189378718999997</v>
      </c>
      <c r="B91" s="210" t="s">
        <v>98</v>
      </c>
      <c r="C91" s="206">
        <v>2.2783699999999998</v>
      </c>
      <c r="D91" s="195">
        <v>2.2189378718999997</v>
      </c>
      <c r="E91" s="230">
        <f>IFERROR(D91/C91*100,0)</f>
        <v>97.391462839661685</v>
      </c>
      <c r="F91" s="230">
        <v>2.3832865929599998</v>
      </c>
      <c r="G91" s="83">
        <f>IFERROR(D91-F91,"")</f>
        <v>-0.16434872106000009</v>
      </c>
      <c r="H91" s="308">
        <v>2.5</v>
      </c>
      <c r="I91" s="230">
        <v>2.3047136570999998</v>
      </c>
      <c r="J91" s="308">
        <f>IFERROR(I91/H91*100,"")</f>
        <v>92.188546283999997</v>
      </c>
      <c r="K91" s="131">
        <v>2.2573246186999998</v>
      </c>
      <c r="L91" s="83">
        <f>IFERROR(I91-K91,"")</f>
        <v>4.7389038399999972E-2</v>
      </c>
      <c r="M91" s="97">
        <f>IFERROR(IF(D91&gt;0,I91/D91*10,""),"")</f>
        <v>10.3865623561896</v>
      </c>
      <c r="N91" s="75">
        <f>IFERROR(IF(F91&gt;0,K91/F91*10,""),"")</f>
        <v>9.4714778548577421</v>
      </c>
      <c r="O91" s="141">
        <f t="shared" si="3"/>
        <v>0.91508450133185804</v>
      </c>
      <c r="P91" s="117"/>
      <c r="Q91" s="3" t="s">
        <v>160</v>
      </c>
    </row>
    <row r="92" spans="1:17" s="1" customFormat="1" ht="15.75" x14ac:dyDescent="0.2">
      <c r="A92" s="101">
        <f t="shared" si="2"/>
        <v>1.6460781635999999</v>
      </c>
      <c r="B92" s="210" t="s">
        <v>61</v>
      </c>
      <c r="C92" s="206">
        <v>2.125</v>
      </c>
      <c r="D92" s="195">
        <v>1.6460781635999999</v>
      </c>
      <c r="E92" s="230">
        <f>IFERROR(D92/C92*100,0)</f>
        <v>77.462501816470592</v>
      </c>
      <c r="F92" s="230">
        <v>1.3908479558400002</v>
      </c>
      <c r="G92" s="83">
        <f>IFERROR(D92-F92,"")</f>
        <v>0.25523020775999972</v>
      </c>
      <c r="H92" s="308">
        <v>2.4340000000000002</v>
      </c>
      <c r="I92" s="230">
        <v>2.4670749647999992</v>
      </c>
      <c r="J92" s="308">
        <f>IFERROR(I92/H92*100,"")</f>
        <v>101.35887283483973</v>
      </c>
      <c r="K92" s="131">
        <v>2.5141398800600001</v>
      </c>
      <c r="L92" s="83">
        <f>IFERROR(I92-K92,"")</f>
        <v>-4.7064915260000895E-2</v>
      </c>
      <c r="M92" s="97">
        <f>IFERROR(IF(D92&gt;0,I92/D92*10,""),"")</f>
        <v>14.987593052109176</v>
      </c>
      <c r="N92" s="75">
        <f>IFERROR(IF(F92&gt;0,K92/F92*10,""),"")</f>
        <v>18.076309991350492</v>
      </c>
      <c r="O92" s="141">
        <f t="shared" si="3"/>
        <v>-3.0887169392413156</v>
      </c>
      <c r="P92" s="117"/>
      <c r="Q92" s="3" t="s">
        <v>160</v>
      </c>
    </row>
    <row r="93" spans="1:17" s="1" customFormat="1" ht="15.75" hidden="1" x14ac:dyDescent="0.2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>
        <v>0</v>
      </c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1">
        <f t="shared" si="3"/>
        <v>0</v>
      </c>
      <c r="P93" s="117"/>
      <c r="Q93" s="3" t="s">
        <v>160</v>
      </c>
    </row>
    <row r="94" spans="1:17" s="1" customFormat="1" ht="15.75" x14ac:dyDescent="0.2">
      <c r="A94" s="101">
        <f t="shared" si="2"/>
        <v>7.0989673655999992</v>
      </c>
      <c r="B94" s="210" t="s">
        <v>51</v>
      </c>
      <c r="C94" s="206">
        <v>8.5389999999999997</v>
      </c>
      <c r="D94" s="195">
        <v>7.0989673655999992</v>
      </c>
      <c r="E94" s="230">
        <f>IFERROR(D94/C94*100,0)</f>
        <v>83.135816437521953</v>
      </c>
      <c r="F94" s="230">
        <v>6.2854447017599995</v>
      </c>
      <c r="G94" s="83">
        <f>IFERROR(D94-F94,"")</f>
        <v>0.81352266383999972</v>
      </c>
      <c r="H94" s="308">
        <v>16.2</v>
      </c>
      <c r="I94" s="230">
        <v>15.683693867699999</v>
      </c>
      <c r="J94" s="308">
        <f>IFERROR(I94/H94*100,"")</f>
        <v>96.812925109259254</v>
      </c>
      <c r="K94" s="131">
        <v>15.968406072419999</v>
      </c>
      <c r="L94" s="83">
        <f>IFERROR(I94-K94,"")</f>
        <v>-0.28471220471999992</v>
      </c>
      <c r="M94" s="97">
        <f>IFERROR(IF(D94&gt;0,I94/D94*10,""),"")</f>
        <v>22.092922899884929</v>
      </c>
      <c r="N94" s="75">
        <f>IFERROR(IF(F94&gt;0,K94/F94*10,""),"")</f>
        <v>25.405371982588051</v>
      </c>
      <c r="O94" s="141">
        <f t="shared" si="3"/>
        <v>-3.3124490827031217</v>
      </c>
      <c r="P94" s="117"/>
      <c r="Q94" s="3" t="s">
        <v>160</v>
      </c>
    </row>
    <row r="95" spans="1:17" s="1" customFormat="1" ht="15.75" x14ac:dyDescent="0.2">
      <c r="A95" s="101">
        <f t="shared" si="2"/>
        <v>1.5745983425999999</v>
      </c>
      <c r="B95" s="210" t="s">
        <v>52</v>
      </c>
      <c r="C95" s="206">
        <v>1.6634</v>
      </c>
      <c r="D95" s="195">
        <v>1.5745983425999999</v>
      </c>
      <c r="E95" s="230">
        <f>IFERROR(D95/C95*100,0)</f>
        <v>94.661436972466035</v>
      </c>
      <c r="F95" s="230">
        <v>0.79784282592</v>
      </c>
      <c r="G95" s="83">
        <f>IFERROR(D95-F95,"")</f>
        <v>0.77675551667999987</v>
      </c>
      <c r="H95" s="308">
        <v>2.6</v>
      </c>
      <c r="I95" s="230">
        <v>2.5160896992000001</v>
      </c>
      <c r="J95" s="308">
        <f>IFERROR(I95/H95*100,"")</f>
        <v>96.772680738461531</v>
      </c>
      <c r="K95" s="131">
        <v>1.2270062487199997</v>
      </c>
      <c r="L95" s="83">
        <f>IFERROR(I95-K95,"")</f>
        <v>1.2890834504800004</v>
      </c>
      <c r="M95" s="97">
        <f>IFERROR(IF(D95&gt;0,I95/D95*10,""),"")</f>
        <v>15.979247730220496</v>
      </c>
      <c r="N95" s="75">
        <f>IFERROR(IF(F95&gt;0,K95/F95*10,""),"")</f>
        <v>15.379047211524743</v>
      </c>
      <c r="O95" s="141">
        <f t="shared" si="3"/>
        <v>0.60020051869575397</v>
      </c>
      <c r="P95" s="117"/>
      <c r="Q95" s="3" t="s">
        <v>160</v>
      </c>
    </row>
    <row r="96" spans="1:17" s="1" customFormat="1" ht="15.75" x14ac:dyDescent="0.2">
      <c r="A96" s="101">
        <f t="shared" si="2"/>
        <v>41.699285290799992</v>
      </c>
      <c r="B96" s="210" t="s">
        <v>53</v>
      </c>
      <c r="C96" s="206">
        <v>41.288699999999999</v>
      </c>
      <c r="D96" s="195">
        <v>41.699285290799992</v>
      </c>
      <c r="E96" s="230">
        <f>IFERROR(D96/C96*100,0)</f>
        <v>100.99442532896407</v>
      </c>
      <c r="F96" s="230">
        <v>42.460806003839998</v>
      </c>
      <c r="G96" s="83">
        <f>IFERROR(D96-F96,"")</f>
        <v>-0.76152071304000657</v>
      </c>
      <c r="H96" s="308">
        <v>96.9</v>
      </c>
      <c r="I96" s="230">
        <v>83.91730985400001</v>
      </c>
      <c r="J96" s="308">
        <f>IFERROR(I96/H96*100,"")</f>
        <v>86.601970953560382</v>
      </c>
      <c r="K96" s="131">
        <v>97.447124171599981</v>
      </c>
      <c r="L96" s="83">
        <f>IFERROR(I96-K96,"")</f>
        <v>-13.529814317599971</v>
      </c>
      <c r="M96" s="97">
        <f>IFERROR(IF(D96&gt;0,I96/D96*10,""),"")</f>
        <v>20.124400039181122</v>
      </c>
      <c r="N96" s="75">
        <f>IFERROR(IF(F96&gt;0,K96/F96*10,""),"")</f>
        <v>22.949899764688219</v>
      </c>
      <c r="O96" s="141">
        <f t="shared" si="3"/>
        <v>-2.8254997255070968</v>
      </c>
      <c r="P96" s="117"/>
      <c r="Q96" s="3" t="s">
        <v>160</v>
      </c>
    </row>
    <row r="97" spans="1:17" s="1" customFormat="1" ht="15.75" hidden="1" x14ac:dyDescent="0.2">
      <c r="A97" s="101" t="str">
        <f t="shared" si="2"/>
        <v>x</v>
      </c>
      <c r="B97" s="210" t="s">
        <v>82</v>
      </c>
      <c r="C97" s="206">
        <v>0.13</v>
      </c>
      <c r="D97" s="195">
        <v>0</v>
      </c>
      <c r="E97" s="230">
        <f>IFERROR(D97/C97*100,0)</f>
        <v>0</v>
      </c>
      <c r="F97" s="230">
        <v>1.53628272E-2</v>
      </c>
      <c r="G97" s="83">
        <f>IFERROR(D97-F97,"")</f>
        <v>-1.53628272E-2</v>
      </c>
      <c r="H97" s="308">
        <v>0.26</v>
      </c>
      <c r="I97" s="230">
        <v>0</v>
      </c>
      <c r="J97" s="308">
        <f>IFERROR(I97/H97*100,"")</f>
        <v>0</v>
      </c>
      <c r="K97" s="131">
        <v>7.031846441999999E-2</v>
      </c>
      <c r="L97" s="83">
        <f>IFERROR(I97-K97,"")</f>
        <v>-7.031846441999999E-2</v>
      </c>
      <c r="M97" s="97" t="str">
        <f>IFERROR(IF(D97&gt;0,I97/D97*10,""),"")</f>
        <v/>
      </c>
      <c r="N97" s="75">
        <f>IFERROR(IF(F97&gt;0,K97/F97*10,""),"")</f>
        <v>45.771825396825392</v>
      </c>
      <c r="O97" s="141">
        <f t="shared" si="3"/>
        <v>0</v>
      </c>
      <c r="P97" s="117"/>
      <c r="Q97" s="3" t="s">
        <v>160</v>
      </c>
    </row>
    <row r="98" spans="1:17" s="1" customFormat="1" ht="15.75" hidden="1" x14ac:dyDescent="0.2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>
        <v>0</v>
      </c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1">
        <f t="shared" si="3"/>
        <v>0</v>
      </c>
      <c r="P98" s="117"/>
      <c r="Q98" s="3" t="s">
        <v>160</v>
      </c>
    </row>
    <row r="99" spans="1:17" s="1" customFormat="1" ht="15.75" hidden="1" x14ac:dyDescent="0.2">
      <c r="A99" s="101" t="str">
        <f t="shared" si="2"/>
        <v>x</v>
      </c>
      <c r="B99" s="210" t="s">
        <v>55</v>
      </c>
      <c r="C99" s="206"/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>
        <v>0</v>
      </c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>
        <f t="shared" si="3"/>
        <v>0</v>
      </c>
      <c r="P99" s="117"/>
      <c r="Q99" s="3" t="s">
        <v>160</v>
      </c>
    </row>
    <row r="100" spans="1:17" s="1" customFormat="1" ht="15.75" hidden="1" x14ac:dyDescent="0.2">
      <c r="A100" s="101" t="str">
        <f t="shared" si="2"/>
        <v>x</v>
      </c>
      <c r="B100" s="210" t="s">
        <v>56</v>
      </c>
      <c r="C100" s="206"/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>
        <v>0</v>
      </c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>
        <f t="shared" si="3"/>
        <v>0</v>
      </c>
      <c r="P100" s="117"/>
      <c r="Q100" s="3" t="s">
        <v>160</v>
      </c>
    </row>
    <row r="101" spans="1:17" s="1" customFormat="1" ht="15.75" x14ac:dyDescent="0.2">
      <c r="A101" s="101">
        <f t="shared" si="2"/>
        <v>1.1835016076999998</v>
      </c>
      <c r="B101" s="213" t="s">
        <v>99</v>
      </c>
      <c r="C101" s="193">
        <v>1.169</v>
      </c>
      <c r="D101" s="197">
        <v>1.1835016076999998</v>
      </c>
      <c r="E101" s="238">
        <f>IFERROR(D101/C101*100,0)</f>
        <v>101.24051391787852</v>
      </c>
      <c r="F101" s="238">
        <v>0.72000450144000006</v>
      </c>
      <c r="G101" s="91">
        <f>IFERROR(D101-F101,"")</f>
        <v>0.46349710625999974</v>
      </c>
      <c r="H101" s="316">
        <v>1.9</v>
      </c>
      <c r="I101" s="238">
        <v>1.2968481809999999</v>
      </c>
      <c r="J101" s="308">
        <f>IFERROR(I101/H101*100,"")</f>
        <v>68.255167421052633</v>
      </c>
      <c r="K101" s="133">
        <v>1.1322291879799999</v>
      </c>
      <c r="L101" s="91">
        <f>IFERROR(I101-K101,"")</f>
        <v>0.16461899301999994</v>
      </c>
      <c r="M101" s="122">
        <f>IFERROR(IF(D101&gt;0,I101/D101*10,""),"")</f>
        <v>10.957722174288181</v>
      </c>
      <c r="N101" s="80">
        <f>IFERROR(IF(F101&gt;0,K101/F101*10,""),"")</f>
        <v>15.725307073991281</v>
      </c>
      <c r="O101" s="145">
        <f t="shared" si="3"/>
        <v>-4.7675848997031007</v>
      </c>
      <c r="P101" s="117"/>
      <c r="Q101" s="3" t="s">
        <v>160</v>
      </c>
    </row>
  </sheetData>
  <mergeCells count="7">
    <mergeCell ref="B1:O1"/>
    <mergeCell ref="M3:O3"/>
    <mergeCell ref="B3:B4"/>
    <mergeCell ref="D3:G3"/>
    <mergeCell ref="B2:O2"/>
    <mergeCell ref="C3:C4"/>
    <mergeCell ref="H3:L3"/>
  </mergeCells>
  <printOptions horizontalCentered="1"/>
  <pageMargins left="0" right="0" top="0" bottom="0" header="0" footer="0"/>
  <pageSetup paperSize="9" scale="64" fitToHeight="2" orientation="landscape" r:id="rId1"/>
  <rowBreaks count="1" manualBreakCount="1">
    <brk id="52" min="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1:U370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K1" sqref="K1:K1048576"/>
    </sheetView>
  </sheetViews>
  <sheetFormatPr defaultColWidth="9.140625" defaultRowHeight="15" x14ac:dyDescent="0.2"/>
  <cols>
    <col min="1" max="1" width="6.5703125" style="7" hidden="1" customWidth="1"/>
    <col min="2" max="2" width="33.7109375" style="7" customWidth="1"/>
    <col min="3" max="3" width="15" style="7" customWidth="1"/>
    <col min="4" max="4" width="10.7109375" style="7" customWidth="1"/>
    <col min="5" max="5" width="11.5703125" style="7" customWidth="1"/>
    <col min="6" max="7" width="10.7109375" style="7" customWidth="1"/>
    <col min="8" max="8" width="23.42578125" style="7" customWidth="1"/>
    <col min="9" max="9" width="11.140625" style="7" customWidth="1"/>
    <col min="10" max="10" width="11.7109375" style="8" customWidth="1"/>
    <col min="11" max="11" width="11.140625" style="7" customWidth="1"/>
    <col min="12" max="12" width="11.5703125" style="7" customWidth="1"/>
    <col min="13" max="13" width="9.5703125" style="7" customWidth="1"/>
    <col min="14" max="14" width="8.7109375" style="7" customWidth="1"/>
    <col min="15" max="15" width="10.7109375" style="7" customWidth="1"/>
    <col min="16" max="16" width="38.140625" style="7" customWidth="1"/>
    <col min="17" max="17" width="25.42578125" style="7" customWidth="1"/>
    <col min="18" max="18" width="18.85546875" style="7" customWidth="1"/>
    <col min="19" max="16384" width="9.140625" style="7"/>
  </cols>
  <sheetData>
    <row r="1" spans="1:21" ht="16.5" customHeight="1" x14ac:dyDescent="0.2">
      <c r="B1" s="9" t="s">
        <v>72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70" t="s">
        <v>105</v>
      </c>
      <c r="R1" s="177">
        <v>44092</v>
      </c>
    </row>
    <row r="2" spans="1:21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118</v>
      </c>
      <c r="Q2" s="70"/>
      <c r="R2" s="70"/>
    </row>
    <row r="3" spans="1:21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0" t="s">
        <v>146</v>
      </c>
      <c r="N3" s="371"/>
      <c r="O3" s="372"/>
      <c r="P3" s="111" t="s">
        <v>127</v>
      </c>
      <c r="Q3" s="70"/>
      <c r="R3" s="70"/>
    </row>
    <row r="4" spans="1:21" s="8" customFormat="1" ht="46.5" customHeight="1" x14ac:dyDescent="0.2">
      <c r="B4" s="359"/>
      <c r="C4" s="366"/>
      <c r="D4" s="188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6" t="s">
        <v>166</v>
      </c>
      <c r="N4" s="175" t="s">
        <v>163</v>
      </c>
      <c r="O4" s="175" t="s">
        <v>167</v>
      </c>
    </row>
    <row r="5" spans="1:21" s="54" customFormat="1" ht="15.75" x14ac:dyDescent="0.25">
      <c r="A5" s="101">
        <f>IF(OR(D5="",D5=0),"x",D5)</f>
        <v>1151.77106996</v>
      </c>
      <c r="B5" s="199" t="s">
        <v>1</v>
      </c>
      <c r="C5" s="272">
        <v>2841.5418684000001</v>
      </c>
      <c r="D5" s="129">
        <v>1151.77106996</v>
      </c>
      <c r="E5" s="235">
        <f>IFERROR(D5/C5*100,0)</f>
        <v>40.53331336653973</v>
      </c>
      <c r="F5" s="234">
        <v>2260.24375908</v>
      </c>
      <c r="G5" s="81">
        <f>IFERROR(D5-F5,"")</f>
        <v>-1108.47268912</v>
      </c>
      <c r="H5" s="306">
        <v>14662.814763000002</v>
      </c>
      <c r="I5" s="320">
        <v>6617.2154713650007</v>
      </c>
      <c r="J5" s="306">
        <f>IFERROR(I5/H5*100,"")</f>
        <v>45.129230494426039</v>
      </c>
      <c r="K5" s="229">
        <v>11649.912298320001</v>
      </c>
      <c r="L5" s="82">
        <f>IFERROR(I5-K5,"")</f>
        <v>-5032.6968269550007</v>
      </c>
      <c r="M5" s="94">
        <f>IFERROR(IF(D5&gt;0,I5/D5*10,""),"")</f>
        <v>57.452523717189834</v>
      </c>
      <c r="N5" s="73">
        <f>IFERROR(IF(F5&gt;0,K5/F5*10,""),"")</f>
        <v>51.542725210584948</v>
      </c>
      <c r="O5" s="98">
        <f>IFERROR(M5-N5,"")</f>
        <v>5.9097985066048864</v>
      </c>
    </row>
    <row r="6" spans="1:21" s="13" customFormat="1" ht="15.75" x14ac:dyDescent="0.25">
      <c r="A6" s="101">
        <f t="shared" ref="A6:A69" si="0">IF(OR(D6="",D6=0),"x",D6)</f>
        <v>150.60976095199999</v>
      </c>
      <c r="B6" s="203" t="s">
        <v>2</v>
      </c>
      <c r="C6" s="204">
        <v>1094.3505152</v>
      </c>
      <c r="D6" s="130">
        <v>150.60976095199999</v>
      </c>
      <c r="E6" s="236">
        <f>IFERROR(D6/C6*100,0)</f>
        <v>13.762479101540425</v>
      </c>
      <c r="F6" s="229">
        <v>694.42112670000017</v>
      </c>
      <c r="G6" s="82">
        <f>D6-F6</f>
        <v>-543.81136574800018</v>
      </c>
      <c r="H6" s="307">
        <v>6593.4040000000014</v>
      </c>
      <c r="I6" s="237">
        <v>1158.9689406059999</v>
      </c>
      <c r="J6" s="307">
        <f>IFERROR(I6/H6*100,"")</f>
        <v>17.577702513087317</v>
      </c>
      <c r="K6" s="229">
        <v>4085.6859784200005</v>
      </c>
      <c r="L6" s="157">
        <f>IFERROR(I6-K6,"")</f>
        <v>-2926.7170378140008</v>
      </c>
      <c r="M6" s="94">
        <f>IFERROR(IF(D6&gt;0,I6/D6*10,""),"")</f>
        <v>76.951781430379441</v>
      </c>
      <c r="N6" s="76">
        <f>IFERROR(IF(F6&gt;0,K6/F6*10,""),"")</f>
        <v>58.835853653183499</v>
      </c>
      <c r="O6" s="98">
        <f t="shared" ref="O6:O69" si="1">IFERROR(M6-N6,"")</f>
        <v>18.115927777195942</v>
      </c>
    </row>
    <row r="7" spans="1:21" s="1" customFormat="1" ht="15.75" x14ac:dyDescent="0.2">
      <c r="A7" s="101">
        <f t="shared" si="0"/>
        <v>31.047135784000002</v>
      </c>
      <c r="B7" s="205" t="s">
        <v>3</v>
      </c>
      <c r="C7" s="206">
        <v>125.02173999999999</v>
      </c>
      <c r="D7" s="131">
        <v>31.047135784000002</v>
      </c>
      <c r="E7" s="230">
        <f>IFERROR(D7/C7*100,0)</f>
        <v>24.833389604080061</v>
      </c>
      <c r="F7" s="131">
        <v>115.89485178000001</v>
      </c>
      <c r="G7" s="83">
        <f>IFERROR(D7-F7,"")</f>
        <v>-84.847715996000005</v>
      </c>
      <c r="H7" s="308">
        <v>833.4</v>
      </c>
      <c r="I7" s="230">
        <v>300.88782911700002</v>
      </c>
      <c r="J7" s="308">
        <f>IFERROR(I7/H7*100,"")</f>
        <v>36.103651201943848</v>
      </c>
      <c r="K7" s="131">
        <v>766.93428072000006</v>
      </c>
      <c r="L7" s="83">
        <f>IFERROR(I7-K7,"")</f>
        <v>-466.04645160300004</v>
      </c>
      <c r="M7" s="95">
        <f>IFERROR(IF(D7&gt;0,I7/D7*10,""),"")</f>
        <v>96.913232579754151</v>
      </c>
      <c r="N7" s="74">
        <f>IFERROR(IF(F7&gt;0,K7/F7*10,""),"")</f>
        <v>66.175008547907737</v>
      </c>
      <c r="O7" s="141">
        <f t="shared" si="1"/>
        <v>30.738224031846414</v>
      </c>
    </row>
    <row r="8" spans="1:21" s="1" customFormat="1" ht="15.75" x14ac:dyDescent="0.2">
      <c r="A8" s="101">
        <f t="shared" si="0"/>
        <v>16.102518880000002</v>
      </c>
      <c r="B8" s="205" t="s">
        <v>4</v>
      </c>
      <c r="C8" s="206">
        <v>121.55200000000001</v>
      </c>
      <c r="D8" s="131">
        <v>16.102518880000002</v>
      </c>
      <c r="E8" s="230">
        <f>IFERROR(D8/C8*100,0)</f>
        <v>13.247432275898383</v>
      </c>
      <c r="F8" s="131">
        <v>34.947383700000003</v>
      </c>
      <c r="G8" s="83">
        <f>IFERROR(D8-F8,"")</f>
        <v>-18.844864820000002</v>
      </c>
      <c r="H8" s="308">
        <v>1098</v>
      </c>
      <c r="I8" s="230">
        <v>176.89198176000002</v>
      </c>
      <c r="J8" s="308">
        <f>IFERROR(I8/H8*100,"")</f>
        <v>16.11038085245902</v>
      </c>
      <c r="K8" s="131">
        <v>273.84849120000001</v>
      </c>
      <c r="L8" s="83">
        <f>IFERROR(I8-K8,"")</f>
        <v>-96.956509439999991</v>
      </c>
      <c r="M8" s="95">
        <f>IFERROR(IF(D8&gt;0,I8/D8*10,""),"")</f>
        <v>109.85360928823826</v>
      </c>
      <c r="N8" s="74">
        <f>IFERROR(IF(F8&gt;0,K8/F8*10,""),"")</f>
        <v>78.36022677714783</v>
      </c>
      <c r="O8" s="141">
        <f t="shared" si="1"/>
        <v>31.493382511090431</v>
      </c>
      <c r="Q8" s="4"/>
    </row>
    <row r="9" spans="1:21" s="1" customFormat="1" ht="15" customHeight="1" x14ac:dyDescent="0.2">
      <c r="A9" s="101">
        <f t="shared" si="0"/>
        <v>7.1124200000000012E-2</v>
      </c>
      <c r="B9" s="205" t="s">
        <v>5</v>
      </c>
      <c r="C9" s="206">
        <v>2.129</v>
      </c>
      <c r="D9" s="131">
        <v>7.1124200000000012E-2</v>
      </c>
      <c r="E9" s="230">
        <f>IFERROR(D9/C9*100,0)</f>
        <v>3.3407327383748244</v>
      </c>
      <c r="F9" s="131">
        <v>0.7529004600000001</v>
      </c>
      <c r="G9" s="83">
        <f>IFERROR(D9-F9,"")</f>
        <v>-0.68177626000000013</v>
      </c>
      <c r="H9" s="308">
        <v>10.4</v>
      </c>
      <c r="I9" s="230">
        <v>0.37035387000000008</v>
      </c>
      <c r="J9" s="308">
        <f>IFERROR(I9/H9*100,"")</f>
        <v>3.5610949038461541</v>
      </c>
      <c r="K9" s="131">
        <v>4.6545708599999998</v>
      </c>
      <c r="L9" s="83">
        <f>IFERROR(I9-K9,"")</f>
        <v>-4.28421699</v>
      </c>
      <c r="M9" s="95">
        <f>IFERROR(IF(D9&gt;0,I9/D9*10,""),"")</f>
        <v>52.071428571428569</v>
      </c>
      <c r="N9" s="74">
        <f>IFERROR(IF(F9&gt;0,K9/F9*10,""),"")</f>
        <v>61.821862348178129</v>
      </c>
      <c r="O9" s="141">
        <f t="shared" si="1"/>
        <v>-9.7504337767495599</v>
      </c>
      <c r="Q9" s="110"/>
      <c r="R9" s="110"/>
      <c r="S9" s="110"/>
      <c r="T9" s="110"/>
      <c r="U9" s="110"/>
    </row>
    <row r="10" spans="1:21" s="1" customFormat="1" ht="15.75" x14ac:dyDescent="0.2">
      <c r="A10" s="101">
        <f t="shared" si="0"/>
        <v>29.160922000000003</v>
      </c>
      <c r="B10" s="205" t="s">
        <v>6</v>
      </c>
      <c r="C10" s="206">
        <v>242.7293114</v>
      </c>
      <c r="D10" s="131">
        <v>29.160922000000003</v>
      </c>
      <c r="E10" s="230">
        <f>IFERROR(D10/C10*100,0)</f>
        <v>12.013762092351902</v>
      </c>
      <c r="F10" s="131">
        <v>192.03534000000002</v>
      </c>
      <c r="G10" s="83">
        <f>IFERROR(D10-F10,"")</f>
        <v>-162.87441800000002</v>
      </c>
      <c r="H10" s="308">
        <v>1040.3</v>
      </c>
      <c r="I10" s="230">
        <v>148.96455660000001</v>
      </c>
      <c r="J10" s="308">
        <f>IFERROR(I10/H10*100,"")</f>
        <v>14.31938446601942</v>
      </c>
      <c r="K10" s="131">
        <v>716.77952700000003</v>
      </c>
      <c r="L10" s="83">
        <f>IFERROR(I10-K10,"")</f>
        <v>-567.81497039999999</v>
      </c>
      <c r="M10" s="95">
        <f>IFERROR(IF(D10&gt;0,I10/D10*10,""),"")</f>
        <v>51.083623693379785</v>
      </c>
      <c r="N10" s="74">
        <f>IFERROR(IF(F10&gt;0,K10/F10*10,""),"")</f>
        <v>37.325396825396822</v>
      </c>
      <c r="O10" s="141">
        <f t="shared" si="1"/>
        <v>13.758226867982962</v>
      </c>
      <c r="Q10" s="110"/>
      <c r="R10" s="110"/>
      <c r="S10" s="110"/>
      <c r="T10" s="110"/>
      <c r="U10" s="110"/>
    </row>
    <row r="11" spans="1:21" s="1" customFormat="1" ht="15" hidden="1" customHeight="1" x14ac:dyDescent="0.2">
      <c r="A11" s="101" t="str">
        <f t="shared" si="0"/>
        <v>x</v>
      </c>
      <c r="B11" s="205" t="s">
        <v>7</v>
      </c>
      <c r="C11" s="206">
        <v>0.24</v>
      </c>
      <c r="D11" s="131">
        <v>0</v>
      </c>
      <c r="E11" s="230">
        <f>IFERROR(D11/C11*100,0)</f>
        <v>0</v>
      </c>
      <c r="F11" s="131">
        <v>0</v>
      </c>
      <c r="G11" s="83">
        <f>IFERROR(D11-F11,"")</f>
        <v>0</v>
      </c>
      <c r="H11" s="308">
        <v>0.504</v>
      </c>
      <c r="I11" s="230">
        <v>0</v>
      </c>
      <c r="J11" s="308">
        <f>IFERROR(I11/H11*100,"")</f>
        <v>0</v>
      </c>
      <c r="K11" s="131">
        <v>0</v>
      </c>
      <c r="L11" s="83">
        <f>IFERROR(I11-K11,"")</f>
        <v>0</v>
      </c>
      <c r="M11" s="95" t="str">
        <f>IFERROR(IF(D11&gt;0,I11/D11*10,""),"")</f>
        <v/>
      </c>
      <c r="N11" s="74" t="str">
        <f>IFERROR(IF(F11&gt;0,K11/F11*10,""),"")</f>
        <v/>
      </c>
      <c r="O11" s="141" t="str">
        <f t="shared" si="1"/>
        <v/>
      </c>
      <c r="Q11" s="110"/>
      <c r="R11" s="110"/>
      <c r="S11" s="110"/>
      <c r="T11" s="110"/>
      <c r="U11" s="110"/>
    </row>
    <row r="12" spans="1:21" s="1" customFormat="1" ht="15.75" hidden="1" x14ac:dyDescent="0.2">
      <c r="A12" s="101" t="str">
        <f t="shared" si="0"/>
        <v>x</v>
      </c>
      <c r="B12" s="205" t="s">
        <v>8</v>
      </c>
      <c r="C12" s="206">
        <v>2.5562999999999998</v>
      </c>
      <c r="D12" s="131">
        <v>0</v>
      </c>
      <c r="E12" s="230">
        <f>IFERROR(D12/C12*100,0)</f>
        <v>0</v>
      </c>
      <c r="F12" s="131">
        <v>0</v>
      </c>
      <c r="G12" s="83">
        <f>IFERROR(D12-F12,"")</f>
        <v>0</v>
      </c>
      <c r="H12" s="308">
        <v>17.5</v>
      </c>
      <c r="I12" s="230">
        <v>0</v>
      </c>
      <c r="J12" s="308">
        <f>IFERROR(I12/H12*100,"")</f>
        <v>0</v>
      </c>
      <c r="K12" s="131">
        <v>0</v>
      </c>
      <c r="L12" s="83">
        <f>IFERROR(I12-K12,"")</f>
        <v>0</v>
      </c>
      <c r="M12" s="95" t="str">
        <f>IFERROR(IF(D12&gt;0,I12/D12*10,""),"")</f>
        <v/>
      </c>
      <c r="N12" s="74" t="str">
        <f>IFERROR(IF(F12&gt;0,K12/F12*10,""),"")</f>
        <v/>
      </c>
      <c r="O12" s="141" t="str">
        <f t="shared" si="1"/>
        <v/>
      </c>
      <c r="Q12" s="110"/>
      <c r="R12" s="110"/>
      <c r="S12" s="110"/>
      <c r="T12" s="110"/>
      <c r="U12" s="110"/>
    </row>
    <row r="13" spans="1:21" s="1" customFormat="1" ht="15" hidden="1" customHeight="1" x14ac:dyDescent="0.2">
      <c r="A13" s="101" t="str">
        <f t="shared" si="0"/>
        <v>x</v>
      </c>
      <c r="B13" s="205" t="s">
        <v>9</v>
      </c>
      <c r="C13" s="206">
        <v>0.191</v>
      </c>
      <c r="D13" s="131">
        <v>0</v>
      </c>
      <c r="E13" s="230">
        <f>IFERROR(D13/C13*100,0)</f>
        <v>0</v>
      </c>
      <c r="F13" s="131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IFERROR(I13-K13,"")</f>
        <v>0</v>
      </c>
      <c r="M13" s="95" t="str">
        <f>IFERROR(IF(D13&gt;0,I13/D13*10,""),"")</f>
        <v/>
      </c>
      <c r="N13" s="74" t="str">
        <f>IFERROR(IF(F13&gt;0,K13/F13*10,""),"")</f>
        <v/>
      </c>
      <c r="O13" s="141" t="str">
        <f t="shared" si="1"/>
        <v/>
      </c>
      <c r="Q13" s="110"/>
      <c r="R13" s="110"/>
      <c r="S13" s="110"/>
      <c r="T13" s="110"/>
      <c r="U13" s="110"/>
    </row>
    <row r="14" spans="1:21" s="1" customFormat="1" ht="15.75" x14ac:dyDescent="0.2">
      <c r="A14" s="101">
        <f t="shared" si="0"/>
        <v>21.195011599999997</v>
      </c>
      <c r="B14" s="205" t="s">
        <v>10</v>
      </c>
      <c r="C14" s="206">
        <v>200.21400879999999</v>
      </c>
      <c r="D14" s="131">
        <v>21.195011599999997</v>
      </c>
      <c r="E14" s="230">
        <f>IFERROR(D14/C14*100,0)</f>
        <v>10.586178123615893</v>
      </c>
      <c r="F14" s="131">
        <v>139.27134420000002</v>
      </c>
      <c r="G14" s="83">
        <f>IFERROR(D14-F14,"")</f>
        <v>-118.07633260000001</v>
      </c>
      <c r="H14" s="308">
        <v>1510</v>
      </c>
      <c r="I14" s="230">
        <v>184.6282626</v>
      </c>
      <c r="J14" s="308">
        <f>IFERROR(I14/H14*100,"")</f>
        <v>12.227037258278145</v>
      </c>
      <c r="K14" s="131">
        <v>901.02676710000003</v>
      </c>
      <c r="L14" s="83">
        <f>IFERROR(I14-K14,"")</f>
        <v>-716.39850450000006</v>
      </c>
      <c r="M14" s="95">
        <f>IFERROR(IF(D14&gt;0,I14/D14*10,""),"")</f>
        <v>87.109300095877288</v>
      </c>
      <c r="N14" s="74">
        <f>IFERROR(IF(F14&gt;0,K14/F14*10,""),"")</f>
        <v>64.695775880936736</v>
      </c>
      <c r="O14" s="141">
        <f t="shared" si="1"/>
        <v>22.413524214940551</v>
      </c>
      <c r="Q14" s="110"/>
      <c r="R14" s="110"/>
      <c r="S14" s="110"/>
      <c r="T14" s="110"/>
      <c r="U14" s="110"/>
    </row>
    <row r="15" spans="1:21" s="1" customFormat="1" ht="15.75" x14ac:dyDescent="0.2">
      <c r="A15" s="101">
        <f t="shared" si="0"/>
        <v>9.6728911999999987</v>
      </c>
      <c r="B15" s="205" t="s">
        <v>11</v>
      </c>
      <c r="C15" s="206">
        <v>79.087760000000003</v>
      </c>
      <c r="D15" s="131">
        <v>9.6728911999999987</v>
      </c>
      <c r="E15" s="230">
        <f>IFERROR(D15/C15*100,0)</f>
        <v>12.230579295708967</v>
      </c>
      <c r="F15" s="131">
        <v>48.008835000000005</v>
      </c>
      <c r="G15" s="83">
        <f>IFERROR(D15-F15,"")</f>
        <v>-38.33594380000001</v>
      </c>
      <c r="H15" s="308">
        <v>442</v>
      </c>
      <c r="I15" s="230">
        <v>74.482278300000004</v>
      </c>
      <c r="J15" s="308">
        <f>IFERROR(I15/H15*100,"")</f>
        <v>16.851194185520363</v>
      </c>
      <c r="K15" s="131">
        <v>320.82094499999999</v>
      </c>
      <c r="L15" s="83">
        <f>IFERROR(I15-K15,"")</f>
        <v>-246.33866669999998</v>
      </c>
      <c r="M15" s="95">
        <f>IFERROR(IF(D15&gt;0,I15/D15*10,""),"")</f>
        <v>77.001050420168085</v>
      </c>
      <c r="N15" s="74">
        <f>IFERROR(IF(F15&gt;0,K15/F15*10,""),"")</f>
        <v>66.825396825396822</v>
      </c>
      <c r="O15" s="141">
        <f t="shared" si="1"/>
        <v>10.175653594771262</v>
      </c>
      <c r="P15" s="48"/>
      <c r="Q15" s="110"/>
      <c r="R15" s="110"/>
      <c r="S15" s="110"/>
      <c r="T15" s="110"/>
      <c r="U15" s="110"/>
    </row>
    <row r="16" spans="1:21" s="1" customFormat="1" ht="15.75" x14ac:dyDescent="0.2">
      <c r="A16" s="101">
        <f t="shared" si="0"/>
        <v>0.93314950400000007</v>
      </c>
      <c r="B16" s="205" t="s">
        <v>58</v>
      </c>
      <c r="C16" s="206">
        <v>6.5831249999999999</v>
      </c>
      <c r="D16" s="131">
        <v>0.93314950400000007</v>
      </c>
      <c r="E16" s="230">
        <f>IFERROR(D16/C16*100,0)</f>
        <v>14.174871417449921</v>
      </c>
      <c r="F16" s="131">
        <v>3.5572260599999996</v>
      </c>
      <c r="G16" s="83">
        <f>IFERROR(D16-F16,"")</f>
        <v>-2.6240765559999994</v>
      </c>
      <c r="H16" s="308">
        <v>37.6</v>
      </c>
      <c r="I16" s="230">
        <v>5.943493773000001</v>
      </c>
      <c r="J16" s="308">
        <f>IFERROR(I16/H16*100,"")</f>
        <v>15.807164289893619</v>
      </c>
      <c r="K16" s="131">
        <v>23.353631070000002</v>
      </c>
      <c r="L16" s="83">
        <f>IFERROR(I16-K16,"")</f>
        <v>-17.410137297000002</v>
      </c>
      <c r="M16" s="95">
        <f>IFERROR(IF(D16&gt;0,I16/D16*10,""),"")</f>
        <v>63.692835365853668</v>
      </c>
      <c r="N16" s="74">
        <f>IFERROR(IF(F16&gt;0,K16/F16*10,""),"")</f>
        <v>65.651242502142267</v>
      </c>
      <c r="O16" s="141">
        <f t="shared" si="1"/>
        <v>-1.9584071362885993</v>
      </c>
      <c r="Q16" s="110"/>
      <c r="R16" s="110"/>
      <c r="S16" s="110"/>
      <c r="T16" s="110"/>
      <c r="U16" s="110"/>
    </row>
    <row r="17" spans="1:21" s="1" customFormat="1" ht="15.75" x14ac:dyDescent="0.2">
      <c r="A17" s="101">
        <f t="shared" si="0"/>
        <v>3.3570622399999999</v>
      </c>
      <c r="B17" s="205" t="s">
        <v>12</v>
      </c>
      <c r="C17" s="206">
        <v>98.896770000000004</v>
      </c>
      <c r="D17" s="131">
        <v>3.3570622399999999</v>
      </c>
      <c r="E17" s="230">
        <f>IFERROR(D17/C17*100,0)</f>
        <v>3.3945115093243183</v>
      </c>
      <c r="F17" s="131">
        <v>22.099305000000001</v>
      </c>
      <c r="G17" s="83">
        <f>IFERROR(D17-F17,"")</f>
        <v>-18.74224276</v>
      </c>
      <c r="H17" s="308">
        <v>760</v>
      </c>
      <c r="I17" s="230">
        <v>32.632290990000001</v>
      </c>
      <c r="J17" s="308">
        <f>IFERROR(I17/H17*100,"")</f>
        <v>4.2937224986842102</v>
      </c>
      <c r="K17" s="131">
        <v>217.2133068</v>
      </c>
      <c r="L17" s="83">
        <f>IFERROR(I17-K17,"")</f>
        <v>-184.58101581</v>
      </c>
      <c r="M17" s="95">
        <f>IFERROR(IF(D17&gt;0,I17/D17*10,""),"")</f>
        <v>97.204903147699767</v>
      </c>
      <c r="N17" s="74">
        <f>IFERROR(IF(F17&gt;0,K17/F17*10,""),"")</f>
        <v>98.289655172413788</v>
      </c>
      <c r="O17" s="141">
        <f t="shared" si="1"/>
        <v>-1.084752024714021</v>
      </c>
      <c r="Q17" s="110"/>
      <c r="R17" s="110"/>
      <c r="S17" s="110"/>
      <c r="T17" s="110"/>
      <c r="U17" s="110"/>
    </row>
    <row r="18" spans="1:21" s="1" customFormat="1" ht="15.75" x14ac:dyDescent="0.2">
      <c r="A18" s="101">
        <f t="shared" si="0"/>
        <v>2.8307431599999995</v>
      </c>
      <c r="B18" s="205" t="s">
        <v>13</v>
      </c>
      <c r="C18" s="206">
        <v>34.350499999999997</v>
      </c>
      <c r="D18" s="131">
        <v>2.8307431599999995</v>
      </c>
      <c r="E18" s="230">
        <f>IFERROR(D18/C18*100,0)</f>
        <v>8.2407626089867687</v>
      </c>
      <c r="F18" s="131">
        <v>19.52206881</v>
      </c>
      <c r="G18" s="83">
        <f>IFERROR(D18-F18,"")</f>
        <v>-16.69132565</v>
      </c>
      <c r="H18" s="308">
        <v>192.3</v>
      </c>
      <c r="I18" s="230">
        <v>17.043136425000004</v>
      </c>
      <c r="J18" s="308">
        <f>IFERROR(I18/H18*100,"")</f>
        <v>8.8627854524180982</v>
      </c>
      <c r="K18" s="131">
        <v>114.75635655000001</v>
      </c>
      <c r="L18" s="83">
        <f>IFERROR(I18-K18,"")</f>
        <v>-97.713220125000007</v>
      </c>
      <c r="M18" s="95">
        <f>IFERROR(IF(D18&gt;0,I18/D18*10,""),"")</f>
        <v>60.207286432160828</v>
      </c>
      <c r="N18" s="74">
        <f>IFERROR(IF(F18&gt;0,K18/F18*10,""),"")</f>
        <v>58.782887032555237</v>
      </c>
      <c r="O18" s="141">
        <f t="shared" si="1"/>
        <v>1.4243993996055906</v>
      </c>
      <c r="Q18" s="110"/>
      <c r="R18" s="110"/>
      <c r="S18" s="110"/>
      <c r="T18" s="110"/>
      <c r="U18" s="110"/>
    </row>
    <row r="19" spans="1:21" s="1" customFormat="1" ht="15" hidden="1" customHeight="1" x14ac:dyDescent="0.2">
      <c r="A19" s="101" t="str">
        <f t="shared" si="0"/>
        <v>x</v>
      </c>
      <c r="B19" s="205" t="s">
        <v>14</v>
      </c>
      <c r="C19" s="206">
        <v>2.0579999999999998</v>
      </c>
      <c r="D19" s="131">
        <v>0</v>
      </c>
      <c r="E19" s="230">
        <f>IFERROR(D19/C19*100,0)</f>
        <v>0</v>
      </c>
      <c r="F19" s="131">
        <v>0</v>
      </c>
      <c r="G19" s="83">
        <f>IFERROR(D19-F19,"")</f>
        <v>0</v>
      </c>
      <c r="H19" s="308">
        <v>6.3</v>
      </c>
      <c r="I19" s="230">
        <v>0</v>
      </c>
      <c r="J19" s="308">
        <f>IFERROR(I19/H19*100,"")</f>
        <v>0</v>
      </c>
      <c r="K19" s="131">
        <v>0</v>
      </c>
      <c r="L19" s="83">
        <f>IFERROR(I19-K19,"")</f>
        <v>0</v>
      </c>
      <c r="M19" s="95" t="str">
        <f>IFERROR(IF(D19&gt;0,I19/D19*10,""),"")</f>
        <v/>
      </c>
      <c r="N19" s="74" t="str">
        <f>IFERROR(IF(F19&gt;0,K19/F19*10,""),"")</f>
        <v/>
      </c>
      <c r="O19" s="141" t="str">
        <f t="shared" si="1"/>
        <v/>
      </c>
      <c r="Q19" s="110"/>
      <c r="R19" s="110"/>
      <c r="S19" s="110"/>
      <c r="T19" s="110"/>
      <c r="U19" s="110"/>
    </row>
    <row r="20" spans="1:21" s="1" customFormat="1" ht="15.75" x14ac:dyDescent="0.2">
      <c r="A20" s="101">
        <f t="shared" si="0"/>
        <v>36.209330219999998</v>
      </c>
      <c r="B20" s="205" t="s">
        <v>15</v>
      </c>
      <c r="C20" s="206">
        <v>157.666</v>
      </c>
      <c r="D20" s="131">
        <v>36.209330219999998</v>
      </c>
      <c r="E20" s="230">
        <f>IFERROR(D20/C20*100,0)</f>
        <v>22.965845661081019</v>
      </c>
      <c r="F20" s="131">
        <v>114.82646468999998</v>
      </c>
      <c r="G20" s="83">
        <f>IFERROR(D20-F20,"")</f>
        <v>-78.617134469999982</v>
      </c>
      <c r="H20" s="308">
        <v>545.1</v>
      </c>
      <c r="I20" s="230">
        <v>217.03971294900006</v>
      </c>
      <c r="J20" s="308">
        <f>IFERROR(I20/H20*100,"")</f>
        <v>39.816494762245469</v>
      </c>
      <c r="K20" s="131">
        <v>723.74157012000001</v>
      </c>
      <c r="L20" s="83">
        <f>IFERROR(I20-K20,"")</f>
        <v>-506.70185717099992</v>
      </c>
      <c r="M20" s="95">
        <f>IFERROR(IF(D20&gt;0,I20/D20*10,""),"")</f>
        <v>59.940272750231514</v>
      </c>
      <c r="N20" s="74">
        <f>IFERROR(IF(F20&gt;0,K20/F20*10,""),"")</f>
        <v>63.029160749127307</v>
      </c>
      <c r="O20" s="141">
        <f t="shared" si="1"/>
        <v>-3.0888879988957925</v>
      </c>
      <c r="Q20" s="110"/>
      <c r="R20" s="110"/>
      <c r="S20" s="110"/>
      <c r="T20" s="110"/>
      <c r="U20" s="110"/>
    </row>
    <row r="21" spans="1:21" s="1" customFormat="1" ht="15" customHeight="1" x14ac:dyDescent="0.2">
      <c r="A21" s="101">
        <f t="shared" si="0"/>
        <v>2.9872164000000003E-2</v>
      </c>
      <c r="B21" s="205" t="s">
        <v>16</v>
      </c>
      <c r="C21" s="206">
        <v>2.1000000000000001E-2</v>
      </c>
      <c r="D21" s="131">
        <v>2.9872164000000003E-2</v>
      </c>
      <c r="E21" s="230">
        <f>IFERROR(D21/C21*100,0)</f>
        <v>142.2484</v>
      </c>
      <c r="F21" s="131">
        <v>0</v>
      </c>
      <c r="G21" s="83">
        <f>IFERROR(D21-F21,"")</f>
        <v>2.9872164000000003E-2</v>
      </c>
      <c r="H21" s="308"/>
      <c r="I21" s="230">
        <v>8.5044221999999989E-2</v>
      </c>
      <c r="J21" s="308" t="str">
        <f>IFERROR(I21/H21*100,"")</f>
        <v/>
      </c>
      <c r="K21" s="131">
        <v>0</v>
      </c>
      <c r="L21" s="83">
        <f>IFERROR(I21-K21,"")</f>
        <v>8.5044221999999989E-2</v>
      </c>
      <c r="M21" s="95">
        <f>IFERROR(IF(D21&gt;0,I21/D21*10,""),"")</f>
        <v>28.469387755102034</v>
      </c>
      <c r="N21" s="74" t="str">
        <f>IFERROR(IF(F21&gt;0,K21/F21*10,""),"")</f>
        <v/>
      </c>
      <c r="O21" s="141" t="str">
        <f t="shared" si="1"/>
        <v/>
      </c>
    </row>
    <row r="22" spans="1:21" s="1" customFormat="1" ht="15.75" hidden="1" x14ac:dyDescent="0.2">
      <c r="A22" s="101" t="str">
        <f t="shared" si="0"/>
        <v>x</v>
      </c>
      <c r="B22" s="205" t="s">
        <v>17</v>
      </c>
      <c r="C22" s="206">
        <v>21.048999999999999</v>
      </c>
      <c r="D22" s="131">
        <v>0</v>
      </c>
      <c r="E22" s="230">
        <f>IFERROR(D22/C22*100,0)</f>
        <v>0</v>
      </c>
      <c r="F22" s="131">
        <v>3.5054069999999991</v>
      </c>
      <c r="G22" s="83">
        <f>IFERROR(D22-F22,"")</f>
        <v>-3.5054069999999991</v>
      </c>
      <c r="H22" s="308">
        <v>100</v>
      </c>
      <c r="I22" s="230">
        <v>0</v>
      </c>
      <c r="J22" s="308">
        <f>IFERROR(I22/H22*100,"")</f>
        <v>0</v>
      </c>
      <c r="K22" s="131">
        <v>22.556532000000001</v>
      </c>
      <c r="L22" s="83">
        <f>IFERROR(I22-K22,"")</f>
        <v>-22.556532000000001</v>
      </c>
      <c r="M22" s="95" t="str">
        <f>IFERROR(IF(D22&gt;0,I22/D22*10,""),"")</f>
        <v/>
      </c>
      <c r="N22" s="74">
        <f>IFERROR(IF(F22&gt;0,K22/F22*10,""),"")</f>
        <v>64.347826086956545</v>
      </c>
      <c r="O22" s="141" t="str">
        <f t="shared" si="1"/>
        <v/>
      </c>
    </row>
    <row r="23" spans="1:21" s="1" customFormat="1" ht="15" hidden="1" customHeight="1" x14ac:dyDescent="0.2">
      <c r="A23" s="101" t="str">
        <f t="shared" si="0"/>
        <v>x</v>
      </c>
      <c r="B23" s="205" t="s">
        <v>18</v>
      </c>
      <c r="C23" s="206">
        <v>5.0000000000000001E-3</v>
      </c>
      <c r="D23" s="131">
        <v>0</v>
      </c>
      <c r="E23" s="230">
        <f>IFERROR(D23/C23*100,0)</f>
        <v>0</v>
      </c>
      <c r="F23" s="131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90">
        <f>IFERROR(I23-K23,"")</f>
        <v>0</v>
      </c>
      <c r="M23" s="165" t="str">
        <f>IFERROR(IF(D23&gt;0,I23/D23*10,""),"")</f>
        <v/>
      </c>
      <c r="N23" s="74" t="str">
        <f>IFERROR(IF(F23&gt;0,K23/F23*10,""),"")</f>
        <v/>
      </c>
      <c r="O23" s="141" t="str">
        <f t="shared" si="1"/>
        <v/>
      </c>
    </row>
    <row r="24" spans="1:21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30">
        <f>IFERROR(D24/C24*100,0)</f>
        <v>0</v>
      </c>
      <c r="F24" s="131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90" t="str">
        <f>IFERROR(I24-K24,"")</f>
        <v/>
      </c>
      <c r="M24" s="165" t="str">
        <f>IFERROR(IF(D24&gt;0,I24/D24*10,""),"")</f>
        <v/>
      </c>
      <c r="N24" s="74" t="str">
        <f>IFERROR(IF(F24&gt;0,K24/F24*10,""),"")</f>
        <v/>
      </c>
      <c r="O24" s="141" t="str">
        <f t="shared" si="1"/>
        <v/>
      </c>
    </row>
    <row r="25" spans="1:21" s="13" customFormat="1" ht="15.75" x14ac:dyDescent="0.25">
      <c r="A25" s="101">
        <f t="shared" si="0"/>
        <v>2.4139553479999996</v>
      </c>
      <c r="B25" s="203" t="s">
        <v>19</v>
      </c>
      <c r="C25" s="204">
        <v>16.053629999999998</v>
      </c>
      <c r="D25" s="186">
        <v>2.4139553479999996</v>
      </c>
      <c r="E25" s="236">
        <f>IFERROR(D25/C25*100,0)</f>
        <v>15.036819386020481</v>
      </c>
      <c r="F25" s="24">
        <v>10.69301544</v>
      </c>
      <c r="G25" s="98">
        <f>D25-F25</f>
        <v>-8.2790600919999999</v>
      </c>
      <c r="H25" s="236">
        <v>133.80000000000001</v>
      </c>
      <c r="I25" s="230">
        <v>21.517559847000001</v>
      </c>
      <c r="J25" s="351">
        <f>IFERROR(I25/H25*100,"")</f>
        <v>16.081883293721972</v>
      </c>
      <c r="K25" s="229">
        <v>122.77002176999999</v>
      </c>
      <c r="L25" s="163">
        <f>I25-K25</f>
        <v>-101.25246192299998</v>
      </c>
      <c r="M25" s="186">
        <f>IF(D25&gt;0,I25/D25*10,"")</f>
        <v>89.138185032410163</v>
      </c>
      <c r="N25" s="21">
        <f>IF(F25&gt;0,K25/F25*10,"")</f>
        <v>114.81328392246294</v>
      </c>
      <c r="O25" s="98">
        <f t="shared" si="1"/>
        <v>-25.67509889005278</v>
      </c>
    </row>
    <row r="26" spans="1:21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30">
        <f>IFERROR(D26/C26*100,0)</f>
        <v>0</v>
      </c>
      <c r="F26" s="131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90">
        <f>IFERROR(I26-K26,"")</f>
        <v>0</v>
      </c>
      <c r="M26" s="165" t="str">
        <f>IFERROR(IF(D26&gt;0,I26/D26*10,""),"")</f>
        <v/>
      </c>
      <c r="N26" s="74" t="str">
        <f>IFERROR(IF(F26&gt;0,K26/F26*10,""),"")</f>
        <v/>
      </c>
      <c r="O26" s="141" t="str">
        <f t="shared" si="1"/>
        <v/>
      </c>
    </row>
    <row r="27" spans="1:21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30">
        <f>IFERROR(D27/C27*100,0)</f>
        <v>0</v>
      </c>
      <c r="F27" s="131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90">
        <f>IFERROR(I27-K27,"")</f>
        <v>0</v>
      </c>
      <c r="M27" s="165" t="str">
        <f>IFERROR(IF(D27&gt;0,I27/D27*10,""),"")</f>
        <v/>
      </c>
      <c r="N27" s="74" t="str">
        <f>IFERROR(IF(F27&gt;0,K27/F27*10,""),"")</f>
        <v/>
      </c>
      <c r="O27" s="141" t="str">
        <f t="shared" si="1"/>
        <v/>
      </c>
    </row>
    <row r="28" spans="1:21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30">
        <f>IFERROR(D28/C28*100,0)</f>
        <v>0</v>
      </c>
      <c r="F28" s="131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90">
        <f>IFERROR(I28-K28,"")</f>
        <v>0</v>
      </c>
      <c r="M28" s="165" t="str">
        <f>IFERROR(IF(D28&gt;0,I28/D28*10,""),"")</f>
        <v/>
      </c>
      <c r="N28" s="74" t="str">
        <f>IFERROR(IF(F28&gt;0,K28/F28*10,""),"")</f>
        <v/>
      </c>
      <c r="O28" s="141" t="str">
        <f t="shared" si="1"/>
        <v/>
      </c>
    </row>
    <row r="29" spans="1:21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3" t="str">
        <f>IFERROR(I29-K29,"")</f>
        <v/>
      </c>
      <c r="M29" s="95" t="str">
        <f>IFERROR(IF(D29&gt;0,I29/D29*10,""),"")</f>
        <v/>
      </c>
      <c r="N29" s="74" t="str">
        <f>IFERROR(IF(F29&gt;0,K29/F29*10,""),"")</f>
        <v/>
      </c>
      <c r="O29" s="141" t="str">
        <f t="shared" si="1"/>
        <v/>
      </c>
    </row>
    <row r="30" spans="1:21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31">
        <v>0</v>
      </c>
      <c r="E30" s="230">
        <f>IFERROR(D30/C30*100,0)</f>
        <v>0</v>
      </c>
      <c r="F30" s="131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IFERROR(I30-K30,"")</f>
        <v>0</v>
      </c>
      <c r="M30" s="95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</row>
    <row r="31" spans="1:21" s="1" customFormat="1" ht="15.75" x14ac:dyDescent="0.2">
      <c r="A31" s="101">
        <f t="shared" si="0"/>
        <v>2.4139553479999996</v>
      </c>
      <c r="B31" s="205" t="s">
        <v>83</v>
      </c>
      <c r="C31" s="206">
        <v>15.95363</v>
      </c>
      <c r="D31" s="131">
        <v>2.4139553479999996</v>
      </c>
      <c r="E31" s="230">
        <f>IFERROR(D31/C31*100,0)</f>
        <v>15.131072664967155</v>
      </c>
      <c r="F31" s="131">
        <v>10.69301544</v>
      </c>
      <c r="G31" s="84">
        <f>IFERROR(D31-F31,"")</f>
        <v>-8.2790600919999999</v>
      </c>
      <c r="H31" s="309">
        <v>132</v>
      </c>
      <c r="I31" s="230">
        <v>21.517559847000001</v>
      </c>
      <c r="J31" s="308">
        <f>IFERROR(I31/H31*100,"")</f>
        <v>16.301181702272729</v>
      </c>
      <c r="K31" s="131">
        <v>122.77002176999999</v>
      </c>
      <c r="L31" s="83">
        <f>IFERROR(I31-K31,"")</f>
        <v>-101.25246192299998</v>
      </c>
      <c r="M31" s="95">
        <f>IFERROR(IF(D31&gt;0,I31/D31*10,""),"")</f>
        <v>89.138185032410163</v>
      </c>
      <c r="N31" s="74">
        <f>IFERROR(IF(F31&gt;0,K31/F31*10,""),"")</f>
        <v>114.81328392246294</v>
      </c>
      <c r="O31" s="141">
        <f t="shared" si="1"/>
        <v>-25.67509889005278</v>
      </c>
    </row>
    <row r="32" spans="1:21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30">
        <f>IFERROR(D32/C32*100,0)</f>
        <v>0</v>
      </c>
      <c r="F32" s="131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IFERROR(I32-K32,"")</f>
        <v>0</v>
      </c>
      <c r="M32" s="95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</row>
    <row r="33" spans="1:16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30">
        <f>IFERROR(D33/C33*100,0)</f>
        <v>0</v>
      </c>
      <c r="F33" s="131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3">
        <f>IFERROR(I33-K33,"")</f>
        <v>0</v>
      </c>
      <c r="M33" s="95" t="str">
        <f>IFERROR(IF(D33&gt;0,I33/D33*10,""),"")</f>
        <v/>
      </c>
      <c r="N33" s="74" t="str">
        <f>IFERROR(IF(F33&gt;0,K33/F33*10,""),"")</f>
        <v/>
      </c>
      <c r="O33" s="141" t="str">
        <f t="shared" si="1"/>
        <v/>
      </c>
    </row>
    <row r="34" spans="1:16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30">
        <f>IFERROR(D34/C34*100,0)</f>
        <v>0</v>
      </c>
      <c r="F34" s="131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3">
        <f>IFERROR(I34-K34,"")</f>
        <v>0</v>
      </c>
      <c r="M34" s="95" t="str">
        <f>IFERROR(IF(D34&gt;0,I34/D34*10,""),"")</f>
        <v/>
      </c>
      <c r="N34" s="74" t="str">
        <f>IFERROR(IF(F34&gt;0,K34/F34*10,""),"")</f>
        <v/>
      </c>
      <c r="O34" s="141" t="str">
        <f t="shared" si="1"/>
        <v/>
      </c>
    </row>
    <row r="35" spans="1:16" s="1" customFormat="1" ht="15" hidden="1" customHeight="1" x14ac:dyDescent="0.2">
      <c r="A35" s="101" t="str">
        <f t="shared" si="0"/>
        <v>x</v>
      </c>
      <c r="B35" s="205" t="s">
        <v>26</v>
      </c>
      <c r="C35" s="206">
        <v>0.1</v>
      </c>
      <c r="D35" s="131">
        <v>0</v>
      </c>
      <c r="E35" s="230">
        <f>IFERROR(D35/C35*100,0)</f>
        <v>0</v>
      </c>
      <c r="F35" s="131">
        <v>0</v>
      </c>
      <c r="G35" s="83">
        <f>IFERROR(D35-F35,"")</f>
        <v>0</v>
      </c>
      <c r="H35" s="308">
        <v>1.8</v>
      </c>
      <c r="I35" s="230">
        <v>0</v>
      </c>
      <c r="J35" s="308">
        <f>IFERROR(I35/H35*100,"")</f>
        <v>0</v>
      </c>
      <c r="K35" s="131">
        <v>0</v>
      </c>
      <c r="L35" s="83">
        <f>IFERROR(I35-K35,"")</f>
        <v>0</v>
      </c>
      <c r="M35" s="95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</row>
    <row r="36" spans="1:16" s="13" customFormat="1" ht="15.75" x14ac:dyDescent="0.25">
      <c r="A36" s="101">
        <f t="shared" si="0"/>
        <v>556.80717957199988</v>
      </c>
      <c r="B36" s="203" t="s">
        <v>59</v>
      </c>
      <c r="C36" s="204">
        <v>676.06581549999999</v>
      </c>
      <c r="D36" s="164">
        <v>556.80717957199988</v>
      </c>
      <c r="E36" s="236">
        <f>IFERROR(D36/C36*100,0)</f>
        <v>82.359907394548614</v>
      </c>
      <c r="F36" s="24">
        <v>779.73054036000008</v>
      </c>
      <c r="G36" s="98">
        <f>D36-F36</f>
        <v>-222.9233607880002</v>
      </c>
      <c r="H36" s="236">
        <v>2992.4300000000003</v>
      </c>
      <c r="I36" s="237">
        <v>2933.9378714160002</v>
      </c>
      <c r="J36" s="351">
        <f>IFERROR(I36/H36*100,"")</f>
        <v>98.045330096810957</v>
      </c>
      <c r="K36" s="229">
        <v>3736.6922297700003</v>
      </c>
      <c r="L36" s="163">
        <f>I36-K36</f>
        <v>-802.75435835400003</v>
      </c>
      <c r="M36" s="164">
        <f>IF(D36&gt;0,I36/D36*10,"")</f>
        <v>52.692170271066288</v>
      </c>
      <c r="N36" s="21">
        <f>IF(F36&gt;0,K36/F36*10,"")</f>
        <v>47.922866123017016</v>
      </c>
      <c r="O36" s="98">
        <f t="shared" si="1"/>
        <v>4.7693041480492724</v>
      </c>
    </row>
    <row r="37" spans="1:16" s="17" customFormat="1" ht="15.75" x14ac:dyDescent="0.2">
      <c r="A37" s="101">
        <f t="shared" si="0"/>
        <v>15.244761027999999</v>
      </c>
      <c r="B37" s="205" t="s">
        <v>84</v>
      </c>
      <c r="C37" s="206">
        <v>18.577660000000002</v>
      </c>
      <c r="D37" s="131">
        <v>15.244761027999999</v>
      </c>
      <c r="E37" s="230">
        <f>IFERROR(D37/C37*100,0)</f>
        <v>82.059640600592303</v>
      </c>
      <c r="F37" s="131">
        <v>15.388736730000002</v>
      </c>
      <c r="G37" s="84">
        <f>IFERROR(D37-F37,"")</f>
        <v>-0.14397570200000231</v>
      </c>
      <c r="H37" s="309">
        <v>72.5</v>
      </c>
      <c r="I37" s="230">
        <v>75.725021286</v>
      </c>
      <c r="J37" s="308">
        <f>IFERROR(I37/H37*100,"")</f>
        <v>104.44830522206897</v>
      </c>
      <c r="K37" s="131">
        <v>72.212908290000001</v>
      </c>
      <c r="L37" s="83">
        <f>IFERROR(I37-K37,"")</f>
        <v>3.512112995999999</v>
      </c>
      <c r="M37" s="95">
        <f>IFERROR(IF(D37&gt;0,I37/D37*10,""),"")</f>
        <v>49.672816219890962</v>
      </c>
      <c r="N37" s="74">
        <f>IFERROR(IF(F37&gt;0,K37/F37*10,""),"")</f>
        <v>46.925819550361496</v>
      </c>
      <c r="O37" s="141">
        <f t="shared" si="1"/>
        <v>2.7469966695294659</v>
      </c>
    </row>
    <row r="38" spans="1:16" s="1" customFormat="1" ht="15" hidden="1" customHeight="1" x14ac:dyDescent="0.2">
      <c r="A38" s="101" t="str">
        <f t="shared" si="0"/>
        <v>x</v>
      </c>
      <c r="B38" s="205" t="s">
        <v>85</v>
      </c>
      <c r="C38" s="206">
        <v>0.04</v>
      </c>
      <c r="D38" s="131">
        <v>0</v>
      </c>
      <c r="E38" s="230">
        <f>IFERROR(D38/C38*100,0)</f>
        <v>0</v>
      </c>
      <c r="F38" s="131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3">
        <f>IFERROR(I38-K38,"")</f>
        <v>0</v>
      </c>
      <c r="M38" s="95" t="str">
        <f>IFERROR(IF(D38&gt;0,I38/D38*10,""),"")</f>
        <v/>
      </c>
      <c r="N38" s="74" t="str">
        <f>IFERROR(IF(F38&gt;0,K38/F38*10,""),"")</f>
        <v/>
      </c>
      <c r="O38" s="141" t="str">
        <f t="shared" si="1"/>
        <v/>
      </c>
    </row>
    <row r="39" spans="1:16" s="3" customFormat="1" ht="15.75" x14ac:dyDescent="0.2">
      <c r="A39" s="101">
        <f t="shared" si="0"/>
        <v>0.85349040000000009</v>
      </c>
      <c r="B39" s="207" t="s">
        <v>63</v>
      </c>
      <c r="C39" s="206">
        <v>2.70425</v>
      </c>
      <c r="D39" s="131">
        <v>0.85349040000000009</v>
      </c>
      <c r="E39" s="230">
        <f>IFERROR(D39/C39*100,0)</f>
        <v>31.561076083941948</v>
      </c>
      <c r="F39" s="131">
        <v>1.8289080000000002</v>
      </c>
      <c r="G39" s="85">
        <f>IFERROR(D39-F39,"")</f>
        <v>-0.97541760000000011</v>
      </c>
      <c r="H39" s="310">
        <v>8.23</v>
      </c>
      <c r="I39" s="230">
        <v>3.5663706000000004</v>
      </c>
      <c r="J39" s="308">
        <f>IFERROR(I39/H39*100,"")</f>
        <v>43.333786148238154</v>
      </c>
      <c r="K39" s="131">
        <v>7.1632230000000003</v>
      </c>
      <c r="L39" s="83">
        <f>IFERROR(I39-K39,"")</f>
        <v>-3.5968523999999999</v>
      </c>
      <c r="M39" s="95">
        <f>IFERROR(IF(D39&gt;0,I39/D39*10,""),"")</f>
        <v>41.785714285714292</v>
      </c>
      <c r="N39" s="74">
        <f>IFERROR(IF(F39&gt;0,K39/F39*10,""),"")</f>
        <v>39.166666666666664</v>
      </c>
      <c r="O39" s="141">
        <f t="shared" si="1"/>
        <v>2.6190476190476275</v>
      </c>
    </row>
    <row r="40" spans="1:16" s="1" customFormat="1" ht="15.75" x14ac:dyDescent="0.2">
      <c r="A40" s="101">
        <f t="shared" si="0"/>
        <v>452.9189055999999</v>
      </c>
      <c r="B40" s="205" t="s">
        <v>27</v>
      </c>
      <c r="C40" s="206">
        <v>426.41385550000001</v>
      </c>
      <c r="D40" s="131">
        <v>452.9189055999999</v>
      </c>
      <c r="E40" s="230">
        <f>IFERROR(D40/C40*100,0)</f>
        <v>106.21580414382194</v>
      </c>
      <c r="F40" s="131">
        <v>505.08342600000003</v>
      </c>
      <c r="G40" s="84">
        <f>IFERROR(D40-F40,"")</f>
        <v>-52.164520400000129</v>
      </c>
      <c r="H40" s="309">
        <v>2125.4</v>
      </c>
      <c r="I40" s="230">
        <v>2539.3930353000001</v>
      </c>
      <c r="J40" s="308">
        <f>IFERROR(I40/H40*100,"")</f>
        <v>119.47835867601393</v>
      </c>
      <c r="K40" s="131">
        <v>2586.990366</v>
      </c>
      <c r="L40" s="83">
        <f>IFERROR(I40-K40,"")</f>
        <v>-47.597330699999929</v>
      </c>
      <c r="M40" s="95">
        <f>IFERROR(IF(D40&gt;0,I40/D40*10,""),"")</f>
        <v>56.067278356066055</v>
      </c>
      <c r="N40" s="74">
        <f>IFERROR(IF(F40&gt;0,K40/F40*10,""),"")</f>
        <v>51.219070609535308</v>
      </c>
      <c r="O40" s="141">
        <f t="shared" si="1"/>
        <v>4.8482077465307469</v>
      </c>
    </row>
    <row r="41" spans="1:16" s="1" customFormat="1" ht="15" hidden="1" customHeight="1" x14ac:dyDescent="0.2">
      <c r="A41" s="101" t="str">
        <f t="shared" si="0"/>
        <v>x</v>
      </c>
      <c r="B41" s="205" t="s">
        <v>28</v>
      </c>
      <c r="C41" s="206">
        <v>1.2753000000000001</v>
      </c>
      <c r="D41" s="131">
        <v>0</v>
      </c>
      <c r="E41" s="230">
        <f>IFERROR(D41/C41*100,0)</f>
        <v>0</v>
      </c>
      <c r="F41" s="131">
        <v>0</v>
      </c>
      <c r="G41" s="83">
        <f>IFERROR(D41-F41,"")</f>
        <v>0</v>
      </c>
      <c r="H41" s="308">
        <v>1.8</v>
      </c>
      <c r="I41" s="230">
        <v>0</v>
      </c>
      <c r="J41" s="308">
        <f>IFERROR(I41/H41*100,"")</f>
        <v>0</v>
      </c>
      <c r="K41" s="131">
        <v>0</v>
      </c>
      <c r="L41" s="83">
        <f>IFERROR(I41-K41,"")</f>
        <v>0</v>
      </c>
      <c r="M41" s="95" t="str">
        <f>IFERROR(IF(D41&gt;0,I41/D41*10,""),"")</f>
        <v/>
      </c>
      <c r="N41" s="74" t="str">
        <f>IFERROR(IF(F41&gt;0,K41/F41*10,""),"")</f>
        <v/>
      </c>
      <c r="O41" s="141" t="str">
        <f t="shared" si="1"/>
        <v/>
      </c>
    </row>
    <row r="42" spans="1:16" s="1" customFormat="1" ht="15.75" x14ac:dyDescent="0.2">
      <c r="A42" s="101">
        <f t="shared" si="0"/>
        <v>14.182165479999998</v>
      </c>
      <c r="B42" s="205" t="s">
        <v>29</v>
      </c>
      <c r="C42" s="206">
        <v>84.071899999999999</v>
      </c>
      <c r="D42" s="131">
        <v>14.182165479999998</v>
      </c>
      <c r="E42" s="230">
        <f>IFERROR(D42/C42*100,0)</f>
        <v>16.869091194560845</v>
      </c>
      <c r="F42" s="131">
        <v>113.32371195</v>
      </c>
      <c r="G42" s="83">
        <f>IFERROR(D42-F42,"")</f>
        <v>-99.141546470000009</v>
      </c>
      <c r="H42" s="308">
        <v>267.10000000000002</v>
      </c>
      <c r="I42" s="230">
        <v>65.470334129999998</v>
      </c>
      <c r="J42" s="308">
        <f>IFERROR(I42/H42*100,"")</f>
        <v>24.511544039685511</v>
      </c>
      <c r="K42" s="131">
        <v>478.06435848000001</v>
      </c>
      <c r="L42" s="83">
        <f>IFERROR(I42-K42,"")</f>
        <v>-412.59402435000004</v>
      </c>
      <c r="M42" s="95">
        <f>IFERROR(IF(D42&gt;0,I42/D42*10,""),"")</f>
        <v>46.16384868892392</v>
      </c>
      <c r="N42" s="74">
        <f>IFERROR(IF(F42&gt;0,K42/F42*10,""),"")</f>
        <v>42.185730616636405</v>
      </c>
      <c r="O42" s="141">
        <f t="shared" si="1"/>
        <v>3.9781180722875149</v>
      </c>
    </row>
    <row r="43" spans="1:16" s="1" customFormat="1" ht="15.75" x14ac:dyDescent="0.2">
      <c r="A43" s="101">
        <f t="shared" si="0"/>
        <v>73.607857064000001</v>
      </c>
      <c r="B43" s="205" t="s">
        <v>30</v>
      </c>
      <c r="C43" s="206">
        <v>142.98185000000001</v>
      </c>
      <c r="D43" s="131">
        <v>73.607857064000001</v>
      </c>
      <c r="E43" s="230">
        <f>IFERROR(D43/C43*100,0)</f>
        <v>51.480559989956767</v>
      </c>
      <c r="F43" s="131">
        <v>144.10575768000001</v>
      </c>
      <c r="G43" s="84">
        <f>IFERROR(D43-F43,"")</f>
        <v>-70.49790061600001</v>
      </c>
      <c r="H43" s="309">
        <v>517.4</v>
      </c>
      <c r="I43" s="230">
        <v>249.78311010000002</v>
      </c>
      <c r="J43" s="308">
        <f>IFERROR(I43/H43*100,"")</f>
        <v>48.276596463084658</v>
      </c>
      <c r="K43" s="131">
        <v>592.26137399999993</v>
      </c>
      <c r="L43" s="83">
        <f>IFERROR(I43-K43,"")</f>
        <v>-342.47826389999989</v>
      </c>
      <c r="M43" s="95">
        <f>IFERROR(IF(D43&gt;0,I43/D43*10,""),"")</f>
        <v>33.934299959693227</v>
      </c>
      <c r="N43" s="74">
        <f>IFERROR(IF(F43&gt;0,K43/F43*10,""),"")</f>
        <v>41.099077756155332</v>
      </c>
      <c r="O43" s="141">
        <f t="shared" si="1"/>
        <v>-7.1647777964621042</v>
      </c>
    </row>
    <row r="44" spans="1:16" s="1" customFormat="1" ht="15" hidden="1" customHeight="1" x14ac:dyDescent="0.2">
      <c r="A44" s="101" t="str">
        <f t="shared" si="0"/>
        <v>x</v>
      </c>
      <c r="B44" s="205" t="s">
        <v>64</v>
      </c>
      <c r="C44" s="206">
        <v>1E-3</v>
      </c>
      <c r="D44" s="131">
        <v>0</v>
      </c>
      <c r="E44" s="230">
        <f>IFERROR(D44/C44*100,0)</f>
        <v>0</v>
      </c>
      <c r="F44" s="131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3">
        <f>IFERROR(I44-K44,"")</f>
        <v>0</v>
      </c>
      <c r="M44" s="95" t="str">
        <f>IFERROR(IF(D44&gt;0,I44/D44*10,""),"")</f>
        <v/>
      </c>
      <c r="N44" s="74" t="str">
        <f>IFERROR(IF(F44&gt;0,K44/F44*10,""),"")</f>
        <v/>
      </c>
      <c r="O44" s="141" t="str">
        <f t="shared" si="1"/>
        <v/>
      </c>
    </row>
    <row r="45" spans="1:16" s="13" customFormat="1" ht="15.75" x14ac:dyDescent="0.25">
      <c r="A45" s="101">
        <f t="shared" si="0"/>
        <v>270.89927544399995</v>
      </c>
      <c r="B45" s="203" t="s">
        <v>62</v>
      </c>
      <c r="C45" s="204">
        <v>476.97478769999998</v>
      </c>
      <c r="D45" s="164">
        <v>270.89927544399995</v>
      </c>
      <c r="E45" s="236">
        <f>IFERROR(D45/C45*100,0)</f>
        <v>56.795302902757591</v>
      </c>
      <c r="F45" s="24">
        <v>298.63171869000001</v>
      </c>
      <c r="G45" s="98">
        <f>D45-F45</f>
        <v>-27.732443246000059</v>
      </c>
      <c r="H45" s="236">
        <v>2786.1</v>
      </c>
      <c r="I45" s="237">
        <v>1690.8066996930002</v>
      </c>
      <c r="J45" s="351">
        <f>IFERROR(I45/H45*100,"")</f>
        <v>60.687222271024019</v>
      </c>
      <c r="K45" s="229">
        <v>1863.3585303600003</v>
      </c>
      <c r="L45" s="163">
        <f>I45-K45</f>
        <v>-172.5518306670001</v>
      </c>
      <c r="M45" s="164">
        <f>IF(D45&gt;0,I45/D45*10,"")</f>
        <v>62.414589220358472</v>
      </c>
      <c r="N45" s="21">
        <f>IF(F45&gt;0,K45/F45*10,"")</f>
        <v>62.396537733297272</v>
      </c>
      <c r="O45" s="98">
        <f t="shared" si="1"/>
        <v>1.8051487061200078E-2</v>
      </c>
    </row>
    <row r="46" spans="1:16" s="1" customFormat="1" ht="15.75" x14ac:dyDescent="0.2">
      <c r="A46" s="101">
        <f t="shared" si="0"/>
        <v>18.152318323999996</v>
      </c>
      <c r="B46" s="205" t="s">
        <v>86</v>
      </c>
      <c r="C46" s="206">
        <v>13.13</v>
      </c>
      <c r="D46" s="131">
        <v>18.152318323999996</v>
      </c>
      <c r="E46" s="230">
        <f>IFERROR(D46/C46*100,0)</f>
        <v>138.25071076923072</v>
      </c>
      <c r="F46" s="131">
        <v>20.082933929999999</v>
      </c>
      <c r="G46" s="84">
        <f>IFERROR(D46-F46,"")</f>
        <v>-1.9306156060000035</v>
      </c>
      <c r="H46" s="309">
        <v>60</v>
      </c>
      <c r="I46" s="230">
        <v>80.145949149000003</v>
      </c>
      <c r="J46" s="308">
        <f>IFERROR(I46/H46*100,"")</f>
        <v>133.57658191500002</v>
      </c>
      <c r="K46" s="131">
        <v>90.637632299999993</v>
      </c>
      <c r="L46" s="83">
        <f>IFERROR(I46-K46,"")</f>
        <v>-10.491683150999989</v>
      </c>
      <c r="M46" s="95">
        <f>IFERROR(IF(D46&gt;0,I46/D46*10,""),"")</f>
        <v>44.151908157667911</v>
      </c>
      <c r="N46" s="74">
        <f>IFERROR(IF(F46&gt;0,K46/F46*10,""),"")</f>
        <v>45.131668816877891</v>
      </c>
      <c r="O46" s="141">
        <f t="shared" si="1"/>
        <v>-0.97976065920997968</v>
      </c>
      <c r="P46" s="48"/>
    </row>
    <row r="47" spans="1:16" s="1" customFormat="1" ht="15.75" x14ac:dyDescent="0.2">
      <c r="A47" s="101">
        <f t="shared" si="0"/>
        <v>7.8236619999999997</v>
      </c>
      <c r="B47" s="205" t="s">
        <v>87</v>
      </c>
      <c r="C47" s="206">
        <v>24.0626</v>
      </c>
      <c r="D47" s="131">
        <v>7.8236619999999997</v>
      </c>
      <c r="E47" s="230">
        <f>IFERROR(D47/C47*100,0)</f>
        <v>32.513784877777127</v>
      </c>
      <c r="F47" s="131">
        <v>3.2767935000000001</v>
      </c>
      <c r="G47" s="84">
        <f>IFERROR(D47-F47,"")</f>
        <v>4.5468684999999995</v>
      </c>
      <c r="H47" s="312">
        <v>75.099999999999994</v>
      </c>
      <c r="I47" s="230">
        <v>37.92697965</v>
      </c>
      <c r="J47" s="308">
        <f>IFERROR(I47/H47*100,"")</f>
        <v>50.501970239680425</v>
      </c>
      <c r="K47" s="131">
        <v>11.468777250000002</v>
      </c>
      <c r="L47" s="83">
        <f>IFERROR(I47-K47,"")</f>
        <v>26.458202399999998</v>
      </c>
      <c r="M47" s="95">
        <f>IFERROR(IF(D47&gt;0,I47/D47*10,""),"")</f>
        <v>48.477272727272727</v>
      </c>
      <c r="N47" s="74">
        <f>IFERROR(IF(F47&gt;0,K47/F47*10,""),"")</f>
        <v>35.000000000000007</v>
      </c>
      <c r="O47" s="141">
        <f t="shared" si="1"/>
        <v>13.47727272727272</v>
      </c>
      <c r="P47" s="48"/>
    </row>
    <row r="48" spans="1:16" s="1" customFormat="1" ht="15.75" x14ac:dyDescent="0.2">
      <c r="A48" s="101">
        <f t="shared" si="0"/>
        <v>114.700574856</v>
      </c>
      <c r="B48" s="205" t="s">
        <v>88</v>
      </c>
      <c r="C48" s="206">
        <v>137.7366873</v>
      </c>
      <c r="D48" s="131">
        <v>114.700574856</v>
      </c>
      <c r="E48" s="230">
        <f>IFERROR(D48/C48*100,0)</f>
        <v>83.275253024035806</v>
      </c>
      <c r="F48" s="131">
        <v>126.72808350000003</v>
      </c>
      <c r="G48" s="84">
        <f>IFERROR(D48-F48,"")</f>
        <v>-12.027508644000022</v>
      </c>
      <c r="H48" s="327">
        <v>1008.7</v>
      </c>
      <c r="I48" s="230">
        <v>824.1333784200001</v>
      </c>
      <c r="J48" s="308">
        <f>IFERROR(I48/H48*100,"")</f>
        <v>81.702525866957473</v>
      </c>
      <c r="K48" s="131">
        <v>884.42942699999992</v>
      </c>
      <c r="L48" s="83">
        <f>IFERROR(I48-K48,"")</f>
        <v>-60.29604857999982</v>
      </c>
      <c r="M48" s="95">
        <f>IFERROR(IF(D48&gt;0,I48/D48*10,""),"")</f>
        <v>71.850849871907997</v>
      </c>
      <c r="N48" s="74">
        <f>IFERROR(IF(F48&gt;0,K48/F48*10,""),"")</f>
        <v>69.789536981358978</v>
      </c>
      <c r="O48" s="141">
        <f t="shared" si="1"/>
        <v>2.0613128905490186</v>
      </c>
      <c r="P48" s="48"/>
    </row>
    <row r="49" spans="1:16" s="1" customFormat="1" ht="15.75" hidden="1" x14ac:dyDescent="0.2">
      <c r="A49" s="101" t="str">
        <f t="shared" si="0"/>
        <v>x</v>
      </c>
      <c r="B49" s="205" t="s">
        <v>89</v>
      </c>
      <c r="C49" s="206">
        <v>53.816589999999998</v>
      </c>
      <c r="D49" s="131">
        <v>0</v>
      </c>
      <c r="E49" s="230">
        <f>IFERROR(D49/C49*100,0)</f>
        <v>0</v>
      </c>
      <c r="F49" s="131">
        <v>1.99350972</v>
      </c>
      <c r="G49" s="84">
        <f>IFERROR(D49-F49,"")</f>
        <v>-1.99350972</v>
      </c>
      <c r="H49" s="327">
        <v>315.3</v>
      </c>
      <c r="I49" s="230">
        <v>0</v>
      </c>
      <c r="J49" s="308">
        <f>IFERROR(I49/H49*100,"")</f>
        <v>0</v>
      </c>
      <c r="K49" s="131">
        <v>13.447046070000001</v>
      </c>
      <c r="L49" s="83">
        <f>IFERROR(I49-K49,"")</f>
        <v>-13.447046070000001</v>
      </c>
      <c r="M49" s="95" t="str">
        <f>IFERROR(IF(D49&gt;0,I49/D49*10,""),"")</f>
        <v/>
      </c>
      <c r="N49" s="74">
        <f>IFERROR(IF(F49&gt;0,K49/F49*10,""),"")</f>
        <v>67.454128440366972</v>
      </c>
      <c r="O49" s="141" t="str">
        <f t="shared" si="1"/>
        <v/>
      </c>
      <c r="P49" s="48"/>
    </row>
    <row r="50" spans="1:16" s="1" customFormat="1" ht="15.75" x14ac:dyDescent="0.2">
      <c r="A50" s="101">
        <f t="shared" si="0"/>
        <v>23.251923464000001</v>
      </c>
      <c r="B50" s="205" t="s">
        <v>101</v>
      </c>
      <c r="C50" s="206">
        <v>91.893529999999998</v>
      </c>
      <c r="D50" s="131">
        <v>23.251923464000001</v>
      </c>
      <c r="E50" s="230">
        <f>IFERROR(D50/C50*100,0)</f>
        <v>25.303112704452644</v>
      </c>
      <c r="F50" s="131">
        <v>51.226188989999997</v>
      </c>
      <c r="G50" s="84">
        <f>IFERROR(D50-F50,"")</f>
        <v>-27.974265525999996</v>
      </c>
      <c r="H50" s="327">
        <v>760</v>
      </c>
      <c r="I50" s="230">
        <v>122.83952027399999</v>
      </c>
      <c r="J50" s="308">
        <f>IFERROR(I50/H50*100,"")</f>
        <v>16.163094772894738</v>
      </c>
      <c r="K50" s="131">
        <v>390.33926216999998</v>
      </c>
      <c r="L50" s="83">
        <f>IFERROR(I50-K50,"")</f>
        <v>-267.49974189599999</v>
      </c>
      <c r="M50" s="95">
        <f>IFERROR(IF(D50&gt;0,I50/D50*10,""),"")</f>
        <v>52.829831675726695</v>
      </c>
      <c r="N50" s="74">
        <f>IFERROR(IF(F50&gt;0,K50/F50*10,""),"")</f>
        <v>76.19916098896195</v>
      </c>
      <c r="O50" s="141">
        <f t="shared" si="1"/>
        <v>-23.369329313235255</v>
      </c>
      <c r="P50" s="48"/>
    </row>
    <row r="51" spans="1:16" s="1" customFormat="1" ht="15.75" x14ac:dyDescent="0.2">
      <c r="A51" s="101">
        <f t="shared" si="0"/>
        <v>8.6771523999999989</v>
      </c>
      <c r="B51" s="205" t="s">
        <v>90</v>
      </c>
      <c r="C51" s="206">
        <v>19.450500000000002</v>
      </c>
      <c r="D51" s="131">
        <v>8.6771523999999989</v>
      </c>
      <c r="E51" s="230">
        <f>IFERROR(D51/C51*100,0)</f>
        <v>44.611461916146105</v>
      </c>
      <c r="F51" s="131">
        <v>6.1649440500000008</v>
      </c>
      <c r="G51" s="84">
        <f>IFERROR(D51-F51,"")</f>
        <v>2.5122083499999981</v>
      </c>
      <c r="H51" s="327">
        <v>27</v>
      </c>
      <c r="I51" s="230">
        <v>25.101762300000001</v>
      </c>
      <c r="J51" s="308">
        <f>IFERROR(I51/H51*100,"")</f>
        <v>92.969489999999993</v>
      </c>
      <c r="K51" s="131">
        <v>12.761205569999998</v>
      </c>
      <c r="L51" s="83">
        <f>IFERROR(I51-K51,"")</f>
        <v>12.340556730000003</v>
      </c>
      <c r="M51" s="95">
        <f>IFERROR(IF(D51&gt;0,I51/D51*10,""),"")</f>
        <v>28.928571428571431</v>
      </c>
      <c r="N51" s="74">
        <f>IFERROR(IF(F51&gt;0,K51/F51*10,""),"")</f>
        <v>20.699629171817051</v>
      </c>
      <c r="O51" s="141">
        <f t="shared" si="1"/>
        <v>8.2289422567543795</v>
      </c>
      <c r="P51" s="48"/>
    </row>
    <row r="52" spans="1:16" s="1" customFormat="1" ht="15.75" x14ac:dyDescent="0.2">
      <c r="A52" s="101">
        <f t="shared" si="0"/>
        <v>98.293644399999991</v>
      </c>
      <c r="B52" s="205" t="s">
        <v>102</v>
      </c>
      <c r="C52" s="206">
        <v>136.88488039999999</v>
      </c>
      <c r="D52" s="131">
        <v>98.293644399999991</v>
      </c>
      <c r="E52" s="230">
        <f>IFERROR(D52/C52*100,0)</f>
        <v>71.807524770281347</v>
      </c>
      <c r="F52" s="131">
        <v>89.159265000000005</v>
      </c>
      <c r="G52" s="84">
        <f>IFERROR(D52-F52,"")</f>
        <v>9.134379399999986</v>
      </c>
      <c r="H52" s="327">
        <v>540</v>
      </c>
      <c r="I52" s="230">
        <v>600.65910990000009</v>
      </c>
      <c r="J52" s="308">
        <f>IFERROR(I52/H52*100,"")</f>
        <v>111.23316850000002</v>
      </c>
      <c r="K52" s="131">
        <v>460.27517999999998</v>
      </c>
      <c r="L52" s="83">
        <f>IFERROR(I52-K52,"")</f>
        <v>140.38392990000011</v>
      </c>
      <c r="M52" s="95">
        <f>IFERROR(IF(D52&gt;0,I52/D52*10,""),"")</f>
        <v>61.108641720074445</v>
      </c>
      <c r="N52" s="74">
        <f>IFERROR(IF(F52&gt;0,K52/F52*10,""),"")</f>
        <v>51.623931623931618</v>
      </c>
      <c r="O52" s="141">
        <f t="shared" si="1"/>
        <v>9.4847100961428268</v>
      </c>
      <c r="P52" s="48"/>
    </row>
    <row r="53" spans="1:16" s="13" customFormat="1" ht="15.75" x14ac:dyDescent="0.25">
      <c r="A53" s="101">
        <f t="shared" si="0"/>
        <v>139.46317632799997</v>
      </c>
      <c r="B53" s="208" t="s">
        <v>31</v>
      </c>
      <c r="C53" s="209">
        <v>454.75661000000002</v>
      </c>
      <c r="D53" s="94">
        <v>139.46317632799997</v>
      </c>
      <c r="E53" s="237">
        <f>IFERROR(D53/C53*100,0)</f>
        <v>30.667652379588272</v>
      </c>
      <c r="F53" s="24">
        <v>460.11362646000009</v>
      </c>
      <c r="G53" s="98">
        <f>D53-F53</f>
        <v>-320.65045013200012</v>
      </c>
      <c r="H53" s="331">
        <v>1565.9269999999999</v>
      </c>
      <c r="I53" s="237">
        <v>680.25364328699993</v>
      </c>
      <c r="J53" s="351">
        <f>IFERROR(I53/H53*100,"")</f>
        <v>43.440954992601824</v>
      </c>
      <c r="K53" s="229">
        <v>1755.1633812600003</v>
      </c>
      <c r="L53" s="157">
        <f>IFERROR(I53-K53,"")</f>
        <v>-1074.9097379730003</v>
      </c>
      <c r="M53" s="94">
        <f>IFERROR(IF(D53&gt;0,I53/D53*10,""),"")</f>
        <v>48.776577530912412</v>
      </c>
      <c r="N53" s="21">
        <f>IF(F53&gt;0,K53/F53*10,"")</f>
        <v>38.146303007015703</v>
      </c>
      <c r="O53" s="98">
        <f t="shared" si="1"/>
        <v>10.630274523896709</v>
      </c>
    </row>
    <row r="54" spans="1:16" s="17" customFormat="1" ht="15.75" x14ac:dyDescent="0.2">
      <c r="A54" s="101">
        <f t="shared" si="0"/>
        <v>16.111053784000003</v>
      </c>
      <c r="B54" s="210" t="s">
        <v>91</v>
      </c>
      <c r="C54" s="206">
        <v>17.786999999999999</v>
      </c>
      <c r="D54" s="131">
        <v>16.111053784000003</v>
      </c>
      <c r="E54" s="230">
        <f>IFERROR(D54/C54*100,0)</f>
        <v>90.577690358126745</v>
      </c>
      <c r="F54" s="131">
        <v>22.809530939999998</v>
      </c>
      <c r="G54" s="83">
        <f>IFERROR(D54-F54,"")</f>
        <v>-6.6984771559999956</v>
      </c>
      <c r="H54" s="329">
        <v>54.4</v>
      </c>
      <c r="I54" s="230">
        <v>67.961306826000012</v>
      </c>
      <c r="J54" s="308">
        <f>IFERROR(I54/H54*100,"")</f>
        <v>124.92887284191178</v>
      </c>
      <c r="K54" s="131">
        <v>64.920137639999993</v>
      </c>
      <c r="L54" s="83">
        <f>IFERROR(I54-K54,"")</f>
        <v>3.041169186000019</v>
      </c>
      <c r="M54" s="95">
        <f>IFERROR(IF(D54&gt;0,I54/D54*10,""),"")</f>
        <v>42.183030196009177</v>
      </c>
      <c r="N54" s="74">
        <f>IFERROR(IF(F54&gt;0,K54/F54*10,""),"")</f>
        <v>28.461846852866497</v>
      </c>
      <c r="O54" s="141">
        <f t="shared" si="1"/>
        <v>13.72118334314268</v>
      </c>
      <c r="P54" s="62"/>
    </row>
    <row r="55" spans="1:16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31">
        <v>0</v>
      </c>
      <c r="E55" s="230">
        <f>IFERROR(D55/C55*100,0)</f>
        <v>0</v>
      </c>
      <c r="F55" s="131">
        <v>0</v>
      </c>
      <c r="G55" s="83">
        <f>IFERROR(D55-F55,"")</f>
        <v>0</v>
      </c>
      <c r="H55" s="329"/>
      <c r="I55" s="230">
        <v>0</v>
      </c>
      <c r="J55" s="308" t="str">
        <f>IFERROR(I55/H55*100,"")</f>
        <v/>
      </c>
      <c r="K55" s="131">
        <v>0</v>
      </c>
      <c r="L55" s="83">
        <f>IFERROR(I55-K55,"")</f>
        <v>0</v>
      </c>
      <c r="M55" s="95" t="str">
        <f>IFERROR(IF(D55&gt;0,I55/D55*10,""),"")</f>
        <v/>
      </c>
      <c r="N55" s="74" t="str">
        <f>IFERROR(IF(F55&gt;0,K55/F55*10,""),"")</f>
        <v/>
      </c>
      <c r="O55" s="141" t="str">
        <f t="shared" si="1"/>
        <v/>
      </c>
      <c r="P55" s="62"/>
    </row>
    <row r="56" spans="1:16" s="1" customFormat="1" ht="15.75" x14ac:dyDescent="0.2">
      <c r="A56" s="101">
        <f t="shared" si="0"/>
        <v>17.334390024000001</v>
      </c>
      <c r="B56" s="210" t="s">
        <v>93</v>
      </c>
      <c r="C56" s="206">
        <v>27.9925</v>
      </c>
      <c r="D56" s="131">
        <v>17.334390024000001</v>
      </c>
      <c r="E56" s="230">
        <f>IFERROR(D56/C56*100,0)</f>
        <v>61.925122886487458</v>
      </c>
      <c r="F56" s="131">
        <v>29.056775850000001</v>
      </c>
      <c r="G56" s="83">
        <f>IFERROR(D56-F56,"")</f>
        <v>-11.722385826</v>
      </c>
      <c r="H56" s="329">
        <v>180</v>
      </c>
      <c r="I56" s="230">
        <v>102.47417246699999</v>
      </c>
      <c r="J56" s="308">
        <f>IFERROR(I56/H56*100,"")</f>
        <v>56.930095814999994</v>
      </c>
      <c r="K56" s="131">
        <v>207.37682994000002</v>
      </c>
      <c r="L56" s="83">
        <f>IFERROR(I56-K56,"")</f>
        <v>-104.90265747300003</v>
      </c>
      <c r="M56" s="95">
        <f>IFERROR(IF(D56&gt;0,I56/D56*10,""),"")</f>
        <v>59.116110993880554</v>
      </c>
      <c r="N56" s="74">
        <f>IFERROR(IF(F56&gt;0,K56/F56*10,""),"")</f>
        <v>71.369525308156312</v>
      </c>
      <c r="O56" s="141">
        <f t="shared" si="1"/>
        <v>-12.253414314275759</v>
      </c>
      <c r="P56" s="62"/>
    </row>
    <row r="57" spans="1:16" s="1" customFormat="1" ht="15.75" x14ac:dyDescent="0.2">
      <c r="A57" s="101">
        <f t="shared" si="0"/>
        <v>13.728393084</v>
      </c>
      <c r="B57" s="210" t="s">
        <v>94</v>
      </c>
      <c r="C57" s="206">
        <v>46.295859999999998</v>
      </c>
      <c r="D57" s="131">
        <v>13.728393084</v>
      </c>
      <c r="E57" s="230">
        <f>IFERROR(D57/C57*100,0)</f>
        <v>29.653608517046663</v>
      </c>
      <c r="F57" s="131">
        <v>64.34403162000001</v>
      </c>
      <c r="G57" s="83">
        <f>IFERROR(D57-F57,"")</f>
        <v>-50.615638536000006</v>
      </c>
      <c r="H57" s="329">
        <v>104</v>
      </c>
      <c r="I57" s="230">
        <v>65.52108632700002</v>
      </c>
      <c r="J57" s="308">
        <f>IFERROR(I57/H57*100,"")</f>
        <v>63.001044545192329</v>
      </c>
      <c r="K57" s="131">
        <v>200.67540621000003</v>
      </c>
      <c r="L57" s="83">
        <f>IFERROR(I57-K57,"")</f>
        <v>-135.15431988300003</v>
      </c>
      <c r="M57" s="95">
        <f>IFERROR(IF(D57&gt;0,I57/D57*10,""),"")</f>
        <v>47.726697455482054</v>
      </c>
      <c r="N57" s="74">
        <f>IFERROR(IF(F57&gt;0,K57/F57*10,""),"")</f>
        <v>31.187881946089348</v>
      </c>
      <c r="O57" s="141">
        <f t="shared" si="1"/>
        <v>16.538815509392705</v>
      </c>
      <c r="P57" s="62"/>
    </row>
    <row r="58" spans="1:16" s="1" customFormat="1" ht="15" hidden="1" customHeight="1" x14ac:dyDescent="0.2">
      <c r="A58" s="101" t="str">
        <f t="shared" si="0"/>
        <v>x</v>
      </c>
      <c r="B58" s="210" t="s">
        <v>57</v>
      </c>
      <c r="C58" s="206">
        <v>0.89410000000000001</v>
      </c>
      <c r="D58" s="131">
        <v>0</v>
      </c>
      <c r="E58" s="230">
        <f>IFERROR(D58/C58*100,0)</f>
        <v>0</v>
      </c>
      <c r="F58" s="131">
        <v>0.5441001299999999</v>
      </c>
      <c r="G58" s="83">
        <f>IFERROR(D58-F58,"")</f>
        <v>-0.5441001299999999</v>
      </c>
      <c r="H58" s="329"/>
      <c r="I58" s="230">
        <v>0</v>
      </c>
      <c r="J58" s="308" t="str">
        <f>IFERROR(I58/H58*100,"")</f>
        <v/>
      </c>
      <c r="K58" s="131">
        <v>1.3610123700000001</v>
      </c>
      <c r="L58" s="83">
        <f>IFERROR(I58-K58,"")</f>
        <v>-1.3610123700000001</v>
      </c>
      <c r="M58" s="95" t="str">
        <f>IFERROR(IF(D58&gt;0,I58/D58*10,""),"")</f>
        <v/>
      </c>
      <c r="N58" s="74">
        <f>IFERROR(IF(F58&gt;0,K58/F58*10,""),"")</f>
        <v>25.0140056022409</v>
      </c>
      <c r="O58" s="141" t="str">
        <f t="shared" si="1"/>
        <v/>
      </c>
      <c r="P58" s="62"/>
    </row>
    <row r="59" spans="1:16" s="1" customFormat="1" ht="15.75" x14ac:dyDescent="0.2">
      <c r="A59" s="101">
        <f t="shared" si="0"/>
        <v>0.165008144</v>
      </c>
      <c r="B59" s="210" t="s">
        <v>32</v>
      </c>
      <c r="C59" s="206">
        <v>2.2974000000000001</v>
      </c>
      <c r="D59" s="131">
        <v>0.165008144</v>
      </c>
      <c r="E59" s="230">
        <f>IFERROR(D59/C59*100,0)</f>
        <v>7.1823863497867153</v>
      </c>
      <c r="F59" s="131">
        <v>1.3716809999999999</v>
      </c>
      <c r="G59" s="83">
        <f>IFERROR(D59-F59,"")</f>
        <v>-1.206672856</v>
      </c>
      <c r="H59" s="314">
        <v>5</v>
      </c>
      <c r="I59" s="230">
        <v>0.99446872499999994</v>
      </c>
      <c r="J59" s="308">
        <f>IFERROR(I59/H59*100,"")</f>
        <v>19.889374499999999</v>
      </c>
      <c r="K59" s="131">
        <v>12.84655461</v>
      </c>
      <c r="L59" s="83">
        <f>IFERROR(I59-K59,"")</f>
        <v>-11.852085885000001</v>
      </c>
      <c r="M59" s="95">
        <f>IFERROR(IF(D59&gt;0,I59/D59*10,""),"")</f>
        <v>60.267857142857146</v>
      </c>
      <c r="N59" s="74">
        <f>IFERROR(IF(F59&gt;0,K59/F59*10,""),"")</f>
        <v>93.655555555555566</v>
      </c>
      <c r="O59" s="141">
        <f t="shared" si="1"/>
        <v>-33.38769841269842</v>
      </c>
      <c r="P59" s="62"/>
    </row>
    <row r="60" spans="1:16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31">
        <v>0</v>
      </c>
      <c r="E60" s="230">
        <f>IFERROR(D60/C60*100,0)</f>
        <v>0</v>
      </c>
      <c r="F60" s="131">
        <v>0</v>
      </c>
      <c r="G60" s="83">
        <f>IFERROR(D60-F60,"")</f>
        <v>0</v>
      </c>
      <c r="H60" s="308">
        <v>0.04</v>
      </c>
      <c r="I60" s="230">
        <v>0</v>
      </c>
      <c r="J60" s="308">
        <f>IFERROR(I60/H60*100,"")</f>
        <v>0</v>
      </c>
      <c r="K60" s="131">
        <v>0</v>
      </c>
      <c r="L60" s="83">
        <f>IFERROR(I60-K60,"")</f>
        <v>0</v>
      </c>
      <c r="M60" s="95" t="str">
        <f>IFERROR(IF(D60&gt;0,I60/D60*10,""),"")</f>
        <v/>
      </c>
      <c r="N60" s="74" t="str">
        <f>IFERROR(IF(F60&gt;0,K60/F60*10,""),"")</f>
        <v/>
      </c>
      <c r="O60" s="141" t="str">
        <f t="shared" si="1"/>
        <v/>
      </c>
      <c r="P60" s="62"/>
    </row>
    <row r="61" spans="1:16" s="1" customFormat="1" ht="15" hidden="1" customHeight="1" x14ac:dyDescent="0.2">
      <c r="A61" s="101" t="str">
        <f t="shared" si="0"/>
        <v>x</v>
      </c>
      <c r="B61" s="210" t="s">
        <v>33</v>
      </c>
      <c r="C61" s="206">
        <v>0.125</v>
      </c>
      <c r="D61" s="131">
        <v>0</v>
      </c>
      <c r="E61" s="230">
        <f>IFERROR(D61/C61*100,0)</f>
        <v>0</v>
      </c>
      <c r="F61" s="131">
        <v>0.15240900000000002</v>
      </c>
      <c r="G61" s="83">
        <f>IFERROR(D61-F61,"")</f>
        <v>-0.15240900000000002</v>
      </c>
      <c r="H61" s="308">
        <v>0</v>
      </c>
      <c r="I61" s="230">
        <v>0</v>
      </c>
      <c r="J61" s="308" t="str">
        <f>IFERROR(I61/H61*100,"")</f>
        <v/>
      </c>
      <c r="K61" s="131">
        <v>0.48770879999999994</v>
      </c>
      <c r="L61" s="83">
        <f>IFERROR(I61-K61,"")</f>
        <v>-0.48770879999999994</v>
      </c>
      <c r="M61" s="95" t="str">
        <f>IFERROR(IF(D61&gt;0,I61/D61*10,""),"")</f>
        <v/>
      </c>
      <c r="N61" s="74">
        <f>IFERROR(IF(F61&gt;0,K61/F61*10,""),"")</f>
        <v>31.999999999999993</v>
      </c>
      <c r="O61" s="141" t="str">
        <f t="shared" si="1"/>
        <v/>
      </c>
      <c r="P61" s="62"/>
    </row>
    <row r="62" spans="1:16" s="1" customFormat="1" ht="15.75" x14ac:dyDescent="0.2">
      <c r="A62" s="101">
        <f t="shared" si="0"/>
        <v>2.5775410079999999</v>
      </c>
      <c r="B62" s="210" t="s">
        <v>95</v>
      </c>
      <c r="C62" s="206">
        <v>10.702999999999999</v>
      </c>
      <c r="D62" s="131">
        <v>2.5775410079999999</v>
      </c>
      <c r="E62" s="230">
        <f>IFERROR(D62/C62*100,0)</f>
        <v>24.082416219751472</v>
      </c>
      <c r="F62" s="131">
        <v>9.6200560800000012</v>
      </c>
      <c r="G62" s="83">
        <f>IFERROR(D62-F62,"")</f>
        <v>-7.0425150720000014</v>
      </c>
      <c r="H62" s="308">
        <v>41.6</v>
      </c>
      <c r="I62" s="230">
        <v>15.220172376000001</v>
      </c>
      <c r="J62" s="308">
        <f>IFERROR(I62/H62*100,"")</f>
        <v>36.586952826923074</v>
      </c>
      <c r="K62" s="131">
        <v>54.464880239999999</v>
      </c>
      <c r="L62" s="83">
        <f>IFERROR(I62-K62,"")</f>
        <v>-39.244707863999999</v>
      </c>
      <c r="M62" s="95">
        <f>IFERROR(IF(D62&gt;0,I62/D62*10,""),"")</f>
        <v>59.04919583727532</v>
      </c>
      <c r="N62" s="74">
        <f>IFERROR(IF(F62&gt;0,K62/F62*10,""),"")</f>
        <v>56.615969581749042</v>
      </c>
      <c r="O62" s="141">
        <f t="shared" si="1"/>
        <v>2.4332262555262787</v>
      </c>
      <c r="P62" s="62"/>
    </row>
    <row r="63" spans="1:16" s="1" customFormat="1" ht="15.75" x14ac:dyDescent="0.2">
      <c r="A63" s="101">
        <f t="shared" si="0"/>
        <v>24.765446439999998</v>
      </c>
      <c r="B63" s="210" t="s">
        <v>34</v>
      </c>
      <c r="C63" s="206">
        <v>55.110999999999997</v>
      </c>
      <c r="D63" s="131">
        <v>24.765446439999998</v>
      </c>
      <c r="E63" s="230">
        <f>IFERROR(D63/C63*100,0)</f>
        <v>44.937392607646387</v>
      </c>
      <c r="F63" s="131">
        <v>65.535870000000003</v>
      </c>
      <c r="G63" s="83">
        <f>IFERROR(D63-F63,"")</f>
        <v>-40.770423560000005</v>
      </c>
      <c r="H63" s="308">
        <v>129.30000000000001</v>
      </c>
      <c r="I63" s="230">
        <v>66.526528499999998</v>
      </c>
      <c r="J63" s="308">
        <f>IFERROR(I63/H63*100,"")</f>
        <v>51.451298143851496</v>
      </c>
      <c r="K63" s="131">
        <v>118.42179300000001</v>
      </c>
      <c r="L63" s="83">
        <f>IFERROR(I63-K63,"")</f>
        <v>-51.89526450000001</v>
      </c>
      <c r="M63" s="95">
        <f>IFERROR(IF(D63&gt;0,I63/D63*10,""),"")</f>
        <v>26.86264051858538</v>
      </c>
      <c r="N63" s="74">
        <f>IFERROR(IF(F63&gt;0,K63/F63*10,""),"")</f>
        <v>18.069767441860463</v>
      </c>
      <c r="O63" s="141">
        <f t="shared" si="1"/>
        <v>8.7928730767249164</v>
      </c>
      <c r="P63" s="62"/>
    </row>
    <row r="64" spans="1:16" s="1" customFormat="1" ht="15.75" x14ac:dyDescent="0.2">
      <c r="A64" s="101">
        <f t="shared" si="0"/>
        <v>5.6899359999999994</v>
      </c>
      <c r="B64" s="210" t="s">
        <v>35</v>
      </c>
      <c r="C64" s="206">
        <v>40.962000000000003</v>
      </c>
      <c r="D64" s="131">
        <v>5.6899359999999994</v>
      </c>
      <c r="E64" s="230">
        <f>IFERROR(D64/C64*100,0)</f>
        <v>13.890767052390018</v>
      </c>
      <c r="F64" s="131">
        <v>30.634209000000002</v>
      </c>
      <c r="G64" s="84">
        <f>IFERROR(D64-F64,"")</f>
        <v>-24.944273000000003</v>
      </c>
      <c r="H64" s="309">
        <v>128.69999999999999</v>
      </c>
      <c r="I64" s="230">
        <v>38.132731800000002</v>
      </c>
      <c r="J64" s="308">
        <f>IFERROR(I64/H64*100,"")</f>
        <v>29.629162237762241</v>
      </c>
      <c r="K64" s="131">
        <v>213.22019100000006</v>
      </c>
      <c r="L64" s="83">
        <f>IFERROR(I64-K64,"")</f>
        <v>-175.08745920000007</v>
      </c>
      <c r="M64" s="95">
        <f>IFERROR(IF(D64&gt;0,I64/D64*10,""),"")</f>
        <v>67.017857142857153</v>
      </c>
      <c r="N64" s="74">
        <f>IFERROR(IF(F64&gt;0,K64/F64*10,""),"")</f>
        <v>69.601990049751251</v>
      </c>
      <c r="O64" s="141">
        <f t="shared" si="1"/>
        <v>-2.5841329068940979</v>
      </c>
      <c r="P64" s="62"/>
    </row>
    <row r="65" spans="1:16" s="1" customFormat="1" ht="15.75" x14ac:dyDescent="0.2">
      <c r="A65" s="101">
        <f t="shared" si="0"/>
        <v>11.6643688</v>
      </c>
      <c r="B65" s="205" t="s">
        <v>36</v>
      </c>
      <c r="C65" s="206">
        <v>57.292650000000002</v>
      </c>
      <c r="D65" s="131">
        <v>11.6643688</v>
      </c>
      <c r="E65" s="230">
        <f>IFERROR(D65/C65*100,0)</f>
        <v>20.359276102606529</v>
      </c>
      <c r="F65" s="131">
        <v>69.041276999999994</v>
      </c>
      <c r="G65" s="83">
        <f>IFERROR(D65-F65,"")</f>
        <v>-57.376908199999995</v>
      </c>
      <c r="H65" s="308">
        <v>180</v>
      </c>
      <c r="I65" s="230">
        <v>46.499985900000006</v>
      </c>
      <c r="J65" s="308">
        <f>IFERROR(I65/H65*100,"")</f>
        <v>25.833325500000004</v>
      </c>
      <c r="K65" s="131">
        <v>166.12581</v>
      </c>
      <c r="L65" s="83">
        <f>IFERROR(I65-K65,"")</f>
        <v>-119.62582409999999</v>
      </c>
      <c r="M65" s="95">
        <f>IFERROR(IF(D65&gt;0,I65/D65*10,""),"")</f>
        <v>39.864982578397218</v>
      </c>
      <c r="N65" s="74">
        <f>IFERROR(IF(F65&gt;0,K65/F65*10,""),"")</f>
        <v>24.061810154525389</v>
      </c>
      <c r="O65" s="141">
        <f t="shared" si="1"/>
        <v>15.803172423871828</v>
      </c>
      <c r="P65" s="62"/>
    </row>
    <row r="66" spans="1:16" s="1" customFormat="1" ht="15.75" x14ac:dyDescent="0.2">
      <c r="A66" s="101">
        <f t="shared" si="0"/>
        <v>46.794033663999997</v>
      </c>
      <c r="B66" s="210" t="s">
        <v>37</v>
      </c>
      <c r="C66" s="206">
        <v>183.8861</v>
      </c>
      <c r="D66" s="131">
        <v>46.794033663999997</v>
      </c>
      <c r="E66" s="230">
        <f>IFERROR(D66/C66*100,0)</f>
        <v>25.447292462018606</v>
      </c>
      <c r="F66" s="131">
        <v>145.15280751</v>
      </c>
      <c r="G66" s="83">
        <f>IFERROR(D66-F66,"")</f>
        <v>-98.358773846000005</v>
      </c>
      <c r="H66" s="308">
        <v>713</v>
      </c>
      <c r="I66" s="230">
        <v>273.25668705300001</v>
      </c>
      <c r="J66" s="308">
        <f>IFERROR(I66/H66*100,"")</f>
        <v>38.324921045301544</v>
      </c>
      <c r="K66" s="131">
        <v>614.33629355999994</v>
      </c>
      <c r="L66" s="83">
        <f>IFERROR(I66-K66,"")</f>
        <v>-341.07960650699994</v>
      </c>
      <c r="M66" s="95">
        <f>IFERROR(IF(D66&gt;0,I66/D66*10,""),"")</f>
        <v>58.395625607976662</v>
      </c>
      <c r="N66" s="74">
        <f>IFERROR(IF(F66&gt;0,K66/F66*10,""),"")</f>
        <v>42.323417927529682</v>
      </c>
      <c r="O66" s="141">
        <f t="shared" si="1"/>
        <v>16.072207680446979</v>
      </c>
      <c r="P66" s="62"/>
    </row>
    <row r="67" spans="1:16" s="1" customFormat="1" ht="15.75" x14ac:dyDescent="0.2">
      <c r="A67" s="101">
        <f t="shared" si="0"/>
        <v>0.63300537999999995</v>
      </c>
      <c r="B67" s="210" t="s">
        <v>38</v>
      </c>
      <c r="C67" s="206">
        <v>11.41</v>
      </c>
      <c r="D67" s="131">
        <v>0.63300537999999995</v>
      </c>
      <c r="E67" s="230">
        <f>IFERROR(D67/C67*100,0)</f>
        <v>5.5478122699386496</v>
      </c>
      <c r="F67" s="131">
        <v>21.85087833</v>
      </c>
      <c r="G67" s="83">
        <f>IFERROR(D67-F67,"")</f>
        <v>-21.21787295</v>
      </c>
      <c r="H67" s="308">
        <v>29.887</v>
      </c>
      <c r="I67" s="230">
        <v>3.6665033130000007</v>
      </c>
      <c r="J67" s="308">
        <f>IFERROR(I67/H67*100,"")</f>
        <v>12.267886750092014</v>
      </c>
      <c r="K67" s="131">
        <v>100.92676389000002</v>
      </c>
      <c r="L67" s="83">
        <f>IFERROR(I67-K67,"")</f>
        <v>-97.260260577000011</v>
      </c>
      <c r="M67" s="95">
        <f>IFERROR(IF(D67&gt;0,I67/D67*10,""),"")</f>
        <v>57.922150882825051</v>
      </c>
      <c r="N67" s="74">
        <f>IFERROR(IF(F67&gt;0,K67/F67*10,""),"")</f>
        <v>46.188881913928995</v>
      </c>
      <c r="O67" s="141">
        <f t="shared" si="1"/>
        <v>11.733268968896056</v>
      </c>
      <c r="P67" s="62"/>
    </row>
    <row r="68" spans="1:16" s="13" customFormat="1" ht="15.75" customHeight="1" x14ac:dyDescent="0.25">
      <c r="A68" s="101">
        <f t="shared" si="0"/>
        <v>5.1209423999999997</v>
      </c>
      <c r="B68" s="211" t="s">
        <v>138</v>
      </c>
      <c r="C68" s="209">
        <v>4.0069999999999997</v>
      </c>
      <c r="D68" s="132">
        <v>5.1209423999999997</v>
      </c>
      <c r="E68" s="237">
        <f>IFERROR(D68/C68*100,0)</f>
        <v>127.79991015722484</v>
      </c>
      <c r="F68" s="229">
        <v>2.5452303000000001</v>
      </c>
      <c r="G68" s="104">
        <f>D68-F68</f>
        <v>2.5757120999999996</v>
      </c>
      <c r="H68" s="315">
        <v>10.220000000000001</v>
      </c>
      <c r="I68" s="237">
        <v>18.243357300000003</v>
      </c>
      <c r="J68" s="351">
        <f>IFERROR(I68/H68*100,"")</f>
        <v>178.50643150684934</v>
      </c>
      <c r="K68" s="229">
        <v>5.1819059999999997</v>
      </c>
      <c r="L68" s="21">
        <f>I68-K68</f>
        <v>13.061451300000003</v>
      </c>
      <c r="M68" s="21">
        <f>IF(D68&gt;0,I68/D68*10,"")</f>
        <v>35.625000000000007</v>
      </c>
      <c r="N68" s="21">
        <f>IF(F68&gt;0,K68/F68*10,"")</f>
        <v>20.359281437125745</v>
      </c>
      <c r="O68" s="98">
        <f t="shared" si="1"/>
        <v>15.265718562874262</v>
      </c>
      <c r="P68" s="159"/>
    </row>
    <row r="69" spans="1:16" s="1" customFormat="1" ht="15" hidden="1" customHeight="1" x14ac:dyDescent="0.2">
      <c r="A69" s="101" t="str">
        <f t="shared" si="0"/>
        <v>x</v>
      </c>
      <c r="B69" s="210" t="s">
        <v>96</v>
      </c>
      <c r="C69" s="206">
        <v>0.17699999999999999</v>
      </c>
      <c r="D69" s="131">
        <v>0</v>
      </c>
      <c r="E69" s="230">
        <f>IFERROR(D69/C69*100,0)</f>
        <v>0</v>
      </c>
      <c r="F69" s="131">
        <v>0</v>
      </c>
      <c r="G69" s="83">
        <f>IFERROR(D69-F69,"")</f>
        <v>0</v>
      </c>
      <c r="H69" s="308">
        <v>0.42</v>
      </c>
      <c r="I69" s="230">
        <v>0</v>
      </c>
      <c r="J69" s="308">
        <f>IFERROR(I69/H69*100,"")</f>
        <v>0</v>
      </c>
      <c r="K69" s="131">
        <v>0</v>
      </c>
      <c r="L69" s="83">
        <f>IFERROR(I69-K69,"")</f>
        <v>0</v>
      </c>
      <c r="M69" s="95" t="str">
        <f>IFERROR(IF(D69&gt;0,I69/D69*10,""),"")</f>
        <v/>
      </c>
      <c r="N69" s="74" t="str">
        <f>IFERROR(IF(F69&gt;0,K69/F69*10,""),"")</f>
        <v/>
      </c>
      <c r="O69" s="141" t="str">
        <f t="shared" si="1"/>
        <v/>
      </c>
      <c r="P69" s="62"/>
    </row>
    <row r="70" spans="1:16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0.06</v>
      </c>
      <c r="D70" s="131">
        <v>0</v>
      </c>
      <c r="E70" s="230">
        <f>IFERROR(D70/C70*100,0)</f>
        <v>0</v>
      </c>
      <c r="F70" s="131">
        <v>0</v>
      </c>
      <c r="G70" s="83">
        <f>IFERROR(D70-F70,"")</f>
        <v>0</v>
      </c>
      <c r="H70" s="308"/>
      <c r="I70" s="230">
        <v>0</v>
      </c>
      <c r="J70" s="308" t="str">
        <f>IFERROR(I70/H70*100,"")</f>
        <v/>
      </c>
      <c r="K70" s="131">
        <v>0</v>
      </c>
      <c r="L70" s="83">
        <f>IFERROR(I70-K70,"")</f>
        <v>0</v>
      </c>
      <c r="M70" s="95" t="str">
        <f>IFERROR(IF(D70&gt;0,I70/D70*10,""),"")</f>
        <v/>
      </c>
      <c r="N70" s="74" t="str">
        <f>IFERROR(IF(F70&gt;0,K70/F70*10,""),"")</f>
        <v/>
      </c>
      <c r="O70" s="141" t="str">
        <f t="shared" ref="O70:O101" si="3">IFERROR(M70-N70,"")</f>
        <v/>
      </c>
      <c r="P70" s="62"/>
    </row>
    <row r="71" spans="1:16" s="1" customFormat="1" ht="15" hidden="1" customHeight="1" x14ac:dyDescent="0.2">
      <c r="A71" s="101" t="str">
        <f t="shared" si="2"/>
        <v>x</v>
      </c>
      <c r="B71" s="210" t="s">
        <v>40</v>
      </c>
      <c r="C71" s="206"/>
      <c r="D71" s="131">
        <v>0</v>
      </c>
      <c r="E71" s="230">
        <f>IFERROR(D71/C71*100,0)</f>
        <v>0</v>
      </c>
      <c r="F71" s="131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IFERROR(I71-K71,"")</f>
        <v>0</v>
      </c>
      <c r="M71" s="95" t="str">
        <f>IFERROR(IF(D71&gt;0,I71/D71*10,""),"")</f>
        <v/>
      </c>
      <c r="N71" s="74" t="str">
        <f>IFERROR(IF(F71&gt;0,K71/F71*10,""),"")</f>
        <v/>
      </c>
      <c r="O71" s="141" t="str">
        <f t="shared" si="3"/>
        <v/>
      </c>
      <c r="P71" s="62"/>
    </row>
    <row r="72" spans="1:16" s="1" customFormat="1" ht="15" hidden="1" customHeight="1" x14ac:dyDescent="0.2">
      <c r="A72" s="101" t="e">
        <f t="shared" si="2"/>
        <v>#VALUE!</v>
      </c>
      <c r="B72" s="210" t="s">
        <v>136</v>
      </c>
      <c r="C72" s="206"/>
      <c r="D72" s="131" t="e">
        <v>#VALUE!</v>
      </c>
      <c r="E72" s="230">
        <f>IFERROR(D72/C72*100,0)</f>
        <v>0</v>
      </c>
      <c r="F72" s="131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5" t="str">
        <f>IFERROR(IF(D72&gt;0,I72/D72*10,""),"")</f>
        <v/>
      </c>
      <c r="N72" s="74" t="str">
        <f>IFERROR(IF(F72&gt;0,K72/F72*10,""),"")</f>
        <v/>
      </c>
      <c r="O72" s="141" t="str">
        <f t="shared" si="3"/>
        <v/>
      </c>
      <c r="P72" s="62"/>
    </row>
    <row r="73" spans="1:16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5" t="str">
        <f>IFERROR(IF(D73&gt;0,I73/D73*10,""),"")</f>
        <v/>
      </c>
      <c r="N73" s="74" t="str">
        <f>IFERROR(IF(F73&gt;0,K73/F73*10,""),"")</f>
        <v/>
      </c>
      <c r="O73" s="141" t="str">
        <f t="shared" si="3"/>
        <v/>
      </c>
      <c r="P73" s="62"/>
    </row>
    <row r="74" spans="1:16" s="1" customFormat="1" ht="15" customHeight="1" x14ac:dyDescent="0.2">
      <c r="A74" s="101">
        <f t="shared" si="2"/>
        <v>5.1209423999999997</v>
      </c>
      <c r="B74" s="210" t="s">
        <v>41</v>
      </c>
      <c r="C74" s="206">
        <v>3.77</v>
      </c>
      <c r="D74" s="131">
        <v>5.1209423999999997</v>
      </c>
      <c r="E74" s="230">
        <f>IFERROR(D74/C74*100,0)</f>
        <v>135.83401591511935</v>
      </c>
      <c r="F74" s="131">
        <v>2.5452303000000001</v>
      </c>
      <c r="G74" s="83">
        <f>IFERROR(D74-F74,"")</f>
        <v>2.5757120999999996</v>
      </c>
      <c r="H74" s="308">
        <v>9.8000000000000007</v>
      </c>
      <c r="I74" s="230">
        <v>18.243357300000003</v>
      </c>
      <c r="J74" s="308">
        <f>IFERROR(I74/H74*100,"")</f>
        <v>186.15670714285716</v>
      </c>
      <c r="K74" s="131">
        <v>5.1819059999999997</v>
      </c>
      <c r="L74" s="83">
        <f>IFERROR(I74-K74,"")</f>
        <v>13.061451300000003</v>
      </c>
      <c r="M74" s="95">
        <f>IFERROR(IF(D74&gt;0,I74/D74*10,""),"")</f>
        <v>35.625000000000007</v>
      </c>
      <c r="N74" s="74">
        <f>IFERROR(IF(F74&gt;0,K74/F74*10,""),"")</f>
        <v>20.359281437125745</v>
      </c>
      <c r="O74" s="141">
        <f t="shared" si="3"/>
        <v>15.265718562874262</v>
      </c>
      <c r="P74" s="62"/>
    </row>
    <row r="75" spans="1:16" s="13" customFormat="1" ht="15.75" x14ac:dyDescent="0.25">
      <c r="A75" s="101">
        <f t="shared" si="2"/>
        <v>25.798169823999999</v>
      </c>
      <c r="B75" s="208" t="s">
        <v>42</v>
      </c>
      <c r="C75" s="209">
        <v>25.303360000000001</v>
      </c>
      <c r="D75" s="21">
        <v>25.798169823999999</v>
      </c>
      <c r="E75" s="237">
        <f>IFERROR(D75/C75*100,0)</f>
        <v>101.95551035119446</v>
      </c>
      <c r="F75" s="24">
        <v>11.916859710000001</v>
      </c>
      <c r="G75" s="98">
        <f>D75-F75</f>
        <v>13.881310113999998</v>
      </c>
      <c r="H75" s="236">
        <v>92.433762999999999</v>
      </c>
      <c r="I75" s="237">
        <v>109.90182508200002</v>
      </c>
      <c r="J75" s="351">
        <f>IFERROR(I75/H75*100,"")</f>
        <v>118.89792378354218</v>
      </c>
      <c r="K75" s="229">
        <v>65.686754909999991</v>
      </c>
      <c r="L75" s="21">
        <f>I75-K75</f>
        <v>44.215070172000026</v>
      </c>
      <c r="M75" s="21">
        <f>IF(D75&gt;0,I75/D75*10,"")</f>
        <v>42.600628584031767</v>
      </c>
      <c r="N75" s="21">
        <f>IF(F75&gt;0,K75/F75*10,"")</f>
        <v>55.1208594449418</v>
      </c>
      <c r="O75" s="98">
        <f t="shared" si="3"/>
        <v>-12.520230860910033</v>
      </c>
    </row>
    <row r="76" spans="1:16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30">
        <f>IFERROR(D76/C76*100,0)</f>
        <v>0</v>
      </c>
      <c r="F76" s="131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3">
        <f>IFERROR(I76-K76,"")</f>
        <v>0</v>
      </c>
      <c r="M76" s="95" t="str">
        <f>IFERROR(IF(D76&gt;0,I76/D76*10,""),"")</f>
        <v/>
      </c>
      <c r="N76" s="74" t="str">
        <f>IFERROR(IF(F76&gt;0,K76/F76*10,""),"")</f>
        <v/>
      </c>
      <c r="O76" s="141" t="str">
        <f t="shared" si="3"/>
        <v/>
      </c>
    </row>
    <row r="77" spans="1:16" s="1" customFormat="1" ht="15" hidden="1" customHeight="1" x14ac:dyDescent="0.2">
      <c r="A77" s="101" t="str">
        <f t="shared" si="2"/>
        <v>x</v>
      </c>
      <c r="B77" s="210" t="s">
        <v>140</v>
      </c>
      <c r="C77" s="206"/>
      <c r="D77" s="131">
        <v>0</v>
      </c>
      <c r="E77" s="230">
        <f>IFERROR(D77/C77*100,0)</f>
        <v>0</v>
      </c>
      <c r="F77" s="131">
        <v>0</v>
      </c>
      <c r="G77" s="84">
        <f>IFERROR(D77-F77,"")</f>
        <v>0</v>
      </c>
      <c r="H77" s="309"/>
      <c r="I77" s="230">
        <v>0</v>
      </c>
      <c r="J77" s="308" t="str">
        <f>IFERROR(I77/H77*100,"")</f>
        <v/>
      </c>
      <c r="K77" s="131">
        <v>0</v>
      </c>
      <c r="L77" s="83">
        <f>IFERROR(I77-K77,"")</f>
        <v>0</v>
      </c>
      <c r="M77" s="95" t="str">
        <f>IFERROR(IF(D77&gt;0,I77/D77*10,""),"")</f>
        <v/>
      </c>
      <c r="N77" s="74" t="str">
        <f>IFERROR(IF(F77&gt;0,K77/F77*10,""),"")</f>
        <v/>
      </c>
      <c r="O77" s="141" t="str">
        <f t="shared" si="3"/>
        <v/>
      </c>
    </row>
    <row r="78" spans="1:16" s="1" customFormat="1" ht="15" hidden="1" customHeight="1" x14ac:dyDescent="0.2">
      <c r="A78" s="101" t="str">
        <f t="shared" si="2"/>
        <v>x</v>
      </c>
      <c r="B78" s="210" t="s">
        <v>141</v>
      </c>
      <c r="C78" s="206">
        <v>0.1</v>
      </c>
      <c r="D78" s="131">
        <v>0</v>
      </c>
      <c r="E78" s="230">
        <f>IFERROR(D78/C78*100,0)</f>
        <v>0</v>
      </c>
      <c r="F78" s="131">
        <v>0</v>
      </c>
      <c r="G78" s="83">
        <f>IFERROR(D78-F78,"")</f>
        <v>0</v>
      </c>
      <c r="H78" s="308">
        <v>1.4</v>
      </c>
      <c r="I78" s="230">
        <v>0</v>
      </c>
      <c r="J78" s="308">
        <f>IFERROR(I78/H78*100,"")</f>
        <v>0</v>
      </c>
      <c r="K78" s="131">
        <v>0</v>
      </c>
      <c r="L78" s="83">
        <f>IFERROR(I78-K78,"")</f>
        <v>0</v>
      </c>
      <c r="M78" s="95" t="str">
        <f>IFERROR(IF(D78&gt;0,I78/D78*10,""),"")</f>
        <v/>
      </c>
      <c r="N78" s="74" t="str">
        <f>IFERROR(IF(F78&gt;0,K78/F78*10,""),"")</f>
        <v/>
      </c>
      <c r="O78" s="141" t="str">
        <f t="shared" si="3"/>
        <v/>
      </c>
    </row>
    <row r="79" spans="1:16" s="1" customFormat="1" ht="15.75" x14ac:dyDescent="0.2">
      <c r="A79" s="101">
        <f t="shared" si="2"/>
        <v>14.3670884</v>
      </c>
      <c r="B79" s="210" t="s">
        <v>43</v>
      </c>
      <c r="C79" s="206">
        <v>11.901</v>
      </c>
      <c r="D79" s="131">
        <v>14.3670884</v>
      </c>
      <c r="E79" s="230">
        <f>IFERROR(D79/C79*100,0)</f>
        <v>120.72169061423411</v>
      </c>
      <c r="F79" s="131">
        <v>3.5054069999999991</v>
      </c>
      <c r="G79" s="83">
        <f>IFERROR(D79-F79,"")</f>
        <v>10.861681400000002</v>
      </c>
      <c r="H79" s="308">
        <v>48.4</v>
      </c>
      <c r="I79" s="230">
        <v>64.194670799999997</v>
      </c>
      <c r="J79" s="308">
        <f>IFERROR(I79/H79*100,"")</f>
        <v>132.63361735537188</v>
      </c>
      <c r="K79" s="131">
        <v>14.631264000000002</v>
      </c>
      <c r="L79" s="83">
        <f>IFERROR(I79-K79,"")</f>
        <v>49.563406799999996</v>
      </c>
      <c r="M79" s="95">
        <f>IFERROR(IF(D79&gt;0,I79/D79*10,""),"")</f>
        <v>44.681753889674674</v>
      </c>
      <c r="N79" s="74">
        <f>IFERROR(IF(F79&gt;0,K79/F79*10,""),"")</f>
        <v>41.739130434782624</v>
      </c>
      <c r="O79" s="141">
        <f t="shared" si="3"/>
        <v>2.9426234548920505</v>
      </c>
    </row>
    <row r="80" spans="1:16" s="1" customFormat="1" ht="15" customHeight="1" x14ac:dyDescent="0.2">
      <c r="A80" s="101">
        <f t="shared" si="2"/>
        <v>3.9417031639999998</v>
      </c>
      <c r="B80" s="210" t="s">
        <v>44</v>
      </c>
      <c r="C80" s="206">
        <v>5.2018000000000004</v>
      </c>
      <c r="D80" s="131">
        <v>3.9417031639999998</v>
      </c>
      <c r="E80" s="230">
        <f>IFERROR(D80/C80*100,0)</f>
        <v>75.775753854434996</v>
      </c>
      <c r="F80" s="131">
        <v>1.56524043</v>
      </c>
      <c r="G80" s="83">
        <f>IFERROR(D80-F80,"")</f>
        <v>2.3764627339999995</v>
      </c>
      <c r="H80" s="308">
        <v>17.633762999999998</v>
      </c>
      <c r="I80" s="230">
        <v>17.672738004000003</v>
      </c>
      <c r="J80" s="308">
        <f>IFERROR(I80/H80*100,"")</f>
        <v>100.22102488277747</v>
      </c>
      <c r="K80" s="131">
        <v>6.3905093700000002</v>
      </c>
      <c r="L80" s="83">
        <f>IFERROR(I80-K80,"")</f>
        <v>11.282228634000003</v>
      </c>
      <c r="M80" s="95">
        <f>IFERROR(IF(D80&gt;0,I80/D80*10,""),"")</f>
        <v>44.835283806774257</v>
      </c>
      <c r="N80" s="74">
        <f>IFERROR(IF(F80&gt;0,K80/F80*10,""),"")</f>
        <v>40.827653359298928</v>
      </c>
      <c r="O80" s="141">
        <f t="shared" si="3"/>
        <v>4.0076304474753286</v>
      </c>
    </row>
    <row r="81" spans="1:16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5" t="str">
        <f>IFERROR(IF(D81&gt;0,I81/D81*10,""),"")</f>
        <v/>
      </c>
      <c r="N81" s="74" t="str">
        <f>IFERROR(IF(F81&gt;0,K81/F81*10,""),"")</f>
        <v/>
      </c>
      <c r="O81" s="141" t="str">
        <f t="shared" si="3"/>
        <v/>
      </c>
    </row>
    <row r="82" spans="1:16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5" t="str">
        <f>IFERROR(IF(D82&gt;0,I82/D82*10,""),"")</f>
        <v/>
      </c>
      <c r="N82" s="74" t="str">
        <f>IFERROR(IF(F82&gt;0,K82/F82*10,""),"")</f>
        <v/>
      </c>
      <c r="O82" s="141" t="str">
        <f t="shared" si="3"/>
        <v/>
      </c>
    </row>
    <row r="83" spans="1:16" s="1" customFormat="1" ht="15" hidden="1" customHeight="1" x14ac:dyDescent="0.2">
      <c r="A83" s="101" t="str">
        <f t="shared" si="2"/>
        <v>x</v>
      </c>
      <c r="B83" s="210" t="s">
        <v>45</v>
      </c>
      <c r="C83" s="206"/>
      <c r="D83" s="131">
        <v>0</v>
      </c>
      <c r="E83" s="230">
        <f>IFERROR(D83/C83*100,0)</f>
        <v>0</v>
      </c>
      <c r="F83" s="131">
        <v>0</v>
      </c>
      <c r="G83" s="83">
        <f>IFERROR(D83-F83,"")</f>
        <v>0</v>
      </c>
      <c r="H83" s="308"/>
      <c r="I83" s="230">
        <v>0</v>
      </c>
      <c r="J83" s="308" t="str">
        <f>IFERROR(I83/H83*100,"")</f>
        <v/>
      </c>
      <c r="K83" s="131">
        <v>0</v>
      </c>
      <c r="L83" s="83">
        <f>IFERROR(I83-K83,"")</f>
        <v>0</v>
      </c>
      <c r="M83" s="95" t="str">
        <f>IFERROR(IF(D83&gt;0,I83/D83*10,""),"")</f>
        <v/>
      </c>
      <c r="N83" s="74" t="str">
        <f>IFERROR(IF(F83&gt;0,K83/F83*10,""),"")</f>
        <v/>
      </c>
      <c r="O83" s="141" t="str">
        <f t="shared" si="3"/>
        <v/>
      </c>
    </row>
    <row r="84" spans="1:16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5" t="str">
        <f>IFERROR(IF(D84&gt;0,I84/D84*10,""),"")</f>
        <v/>
      </c>
      <c r="N84" s="74" t="str">
        <f>IFERROR(IF(F84&gt;0,K84/F84*10,""),"")</f>
        <v/>
      </c>
      <c r="O84" s="141" t="str">
        <f t="shared" si="3"/>
        <v/>
      </c>
    </row>
    <row r="85" spans="1:16" s="1" customFormat="1" ht="15" hidden="1" customHeight="1" x14ac:dyDescent="0.2">
      <c r="A85" s="101" t="str">
        <f t="shared" si="2"/>
        <v>x</v>
      </c>
      <c r="B85" s="210" t="s">
        <v>46</v>
      </c>
      <c r="C85" s="206">
        <v>1.2566999999999999</v>
      </c>
      <c r="D85" s="131">
        <v>0</v>
      </c>
      <c r="E85" s="230">
        <f>IFERROR(D85/C85*100,0)</f>
        <v>0</v>
      </c>
      <c r="F85" s="131">
        <v>0</v>
      </c>
      <c r="G85" s="83">
        <f>IFERROR(D85-F85,"")</f>
        <v>0</v>
      </c>
      <c r="H85" s="308">
        <v>0.5</v>
      </c>
      <c r="I85" s="230">
        <v>0</v>
      </c>
      <c r="J85" s="308">
        <f>IFERROR(I85/H85*100,"")</f>
        <v>0</v>
      </c>
      <c r="K85" s="131">
        <v>0</v>
      </c>
      <c r="L85" s="83">
        <f>IFERROR(I85-K85,"")</f>
        <v>0</v>
      </c>
      <c r="M85" s="95" t="str">
        <f>IFERROR(IF(D85&gt;0,I85/D85*10,""),"")</f>
        <v/>
      </c>
      <c r="N85" s="74" t="str">
        <f>IFERROR(IF(F85&gt;0,K85/F85*10,""),"")</f>
        <v/>
      </c>
      <c r="O85" s="141" t="str">
        <f t="shared" si="3"/>
        <v/>
      </c>
    </row>
    <row r="86" spans="1:16" s="1" customFormat="1" ht="15.75" x14ac:dyDescent="0.2">
      <c r="A86" s="101">
        <f t="shared" si="2"/>
        <v>7.4893782599999996</v>
      </c>
      <c r="B86" s="210" t="s">
        <v>47</v>
      </c>
      <c r="C86" s="206">
        <v>5.2645200000000001</v>
      </c>
      <c r="D86" s="131">
        <v>7.4893782599999996</v>
      </c>
      <c r="E86" s="230">
        <f>IFERROR(D86/C86*100,0)</f>
        <v>142.26136969752227</v>
      </c>
      <c r="F86" s="131">
        <v>5.1514242000000001</v>
      </c>
      <c r="G86" s="83">
        <f>IFERROR(D86-F86,"")</f>
        <v>2.3379540599999995</v>
      </c>
      <c r="H86" s="308">
        <v>21</v>
      </c>
      <c r="I86" s="230">
        <v>28.034416278000002</v>
      </c>
      <c r="J86" s="308">
        <f>IFERROR(I86/H86*100,"")</f>
        <v>133.49722037142857</v>
      </c>
      <c r="K86" s="131">
        <v>41.119948199999996</v>
      </c>
      <c r="L86" s="83">
        <f>IFERROR(I86-K86,"")</f>
        <v>-13.085531921999994</v>
      </c>
      <c r="M86" s="95">
        <f>IFERROR(IF(D86&gt;0,I86/D86*10,""),"")</f>
        <v>37.432234432234438</v>
      </c>
      <c r="N86" s="74">
        <f>IFERROR(IF(F86&gt;0,K86/F86*10,""),"")</f>
        <v>79.822485207100584</v>
      </c>
      <c r="O86" s="141">
        <f t="shared" si="3"/>
        <v>-42.390250774866146</v>
      </c>
    </row>
    <row r="87" spans="1:16" s="1" customFormat="1" ht="15.75" hidden="1" x14ac:dyDescent="0.2">
      <c r="A87" s="101" t="str">
        <f t="shared" si="2"/>
        <v>x</v>
      </c>
      <c r="B87" s="210" t="s">
        <v>48</v>
      </c>
      <c r="C87" s="206">
        <v>1.27</v>
      </c>
      <c r="D87" s="131">
        <v>0</v>
      </c>
      <c r="E87" s="230">
        <f>IFERROR(D87/C87*100,0)</f>
        <v>0</v>
      </c>
      <c r="F87" s="131">
        <v>1.6947880800000001</v>
      </c>
      <c r="G87" s="83">
        <f>IFERROR(D87-F87,"")</f>
        <v>-1.6947880800000001</v>
      </c>
      <c r="H87" s="308">
        <v>3</v>
      </c>
      <c r="I87" s="230">
        <v>0</v>
      </c>
      <c r="J87" s="308">
        <f>IFERROR(I87/H87*100,"")</f>
        <v>0</v>
      </c>
      <c r="K87" s="131">
        <v>3.5450333399999998</v>
      </c>
      <c r="L87" s="83">
        <f>IFERROR(I87-K87,"")</f>
        <v>-3.5450333399999998</v>
      </c>
      <c r="M87" s="95" t="str">
        <f>IFERROR(IF(D87&gt;0,I87/D87*10,""),"")</f>
        <v/>
      </c>
      <c r="N87" s="74">
        <f>IFERROR(IF(F87&gt;0,K87/F87*10,""),"")</f>
        <v>20.917266187050355</v>
      </c>
      <c r="O87" s="141" t="str">
        <f t="shared" si="3"/>
        <v/>
      </c>
    </row>
    <row r="88" spans="1:16" s="1" customFormat="1" ht="15" hidden="1" customHeight="1" x14ac:dyDescent="0.2">
      <c r="A88" s="101" t="str">
        <f t="shared" si="2"/>
        <v>x</v>
      </c>
      <c r="B88" s="205" t="s">
        <v>49</v>
      </c>
      <c r="C88" s="206">
        <v>0.30934</v>
      </c>
      <c r="D88" s="131">
        <v>0</v>
      </c>
      <c r="E88" s="230">
        <f>IFERROR(D88/C88*100,0)</f>
        <v>0</v>
      </c>
      <c r="F88" s="131">
        <v>0</v>
      </c>
      <c r="G88" s="83">
        <f>IFERROR(D88-F88,"")</f>
        <v>0</v>
      </c>
      <c r="H88" s="308">
        <v>0.5</v>
      </c>
      <c r="I88" s="230">
        <v>0</v>
      </c>
      <c r="J88" s="308">
        <f>IFERROR(I88/H88*100,"")</f>
        <v>0</v>
      </c>
      <c r="K88" s="131">
        <v>0</v>
      </c>
      <c r="L88" s="83">
        <f>IFERROR(I88-K88,"")</f>
        <v>0</v>
      </c>
      <c r="M88" s="95" t="str">
        <f>IFERROR(IF(D88&gt;0,I88/D88*10,""),"")</f>
        <v/>
      </c>
      <c r="N88" s="74" t="str">
        <f>IFERROR(IF(F88&gt;0,K88/F88*10,""),"")</f>
        <v/>
      </c>
      <c r="O88" s="141" t="str">
        <f t="shared" si="3"/>
        <v/>
      </c>
    </row>
    <row r="89" spans="1:16" s="13" customFormat="1" ht="15.75" x14ac:dyDescent="0.25">
      <c r="A89" s="101">
        <f t="shared" si="2"/>
        <v>0.65861009199999998</v>
      </c>
      <c r="B89" s="208" t="s">
        <v>50</v>
      </c>
      <c r="C89" s="209">
        <v>94.030150000000006</v>
      </c>
      <c r="D89" s="21">
        <v>0.65861009199999998</v>
      </c>
      <c r="E89" s="237">
        <f>IFERROR(D89/C89*100,0)</f>
        <v>0.70042437664940438</v>
      </c>
      <c r="F89" s="24">
        <v>2.1916414200000003</v>
      </c>
      <c r="G89" s="98">
        <f>D89-F89</f>
        <v>-1.5330313280000003</v>
      </c>
      <c r="H89" s="322">
        <v>488.5</v>
      </c>
      <c r="I89" s="24">
        <v>3.5855741340000007</v>
      </c>
      <c r="J89" s="351">
        <f>IFERROR(I89/H89*100,"")</f>
        <v>0.7339967520982601</v>
      </c>
      <c r="K89" s="24">
        <v>15.37349583</v>
      </c>
      <c r="L89" s="98">
        <f>SUM(L90:L101)</f>
        <v>-11.787921696</v>
      </c>
      <c r="M89" s="21">
        <f>IF(D89&gt;0,I89/D89*10,"")</f>
        <v>54.441530391854378</v>
      </c>
      <c r="N89" s="21">
        <f>IF(F89&gt;0,K89/F89*10,"")</f>
        <v>70.146036161335175</v>
      </c>
      <c r="O89" s="98">
        <f t="shared" si="3"/>
        <v>-15.704505769480797</v>
      </c>
    </row>
    <row r="90" spans="1:16" s="1" customFormat="1" ht="15" hidden="1" customHeight="1" x14ac:dyDescent="0.2">
      <c r="A90" s="101" t="str">
        <f t="shared" si="2"/>
        <v>x</v>
      </c>
      <c r="B90" s="210" t="s">
        <v>97</v>
      </c>
      <c r="C90" s="206"/>
      <c r="D90" s="131">
        <v>0</v>
      </c>
      <c r="E90" s="230">
        <f>IFERROR(D90/C90*100,0)</f>
        <v>0</v>
      </c>
      <c r="F90" s="131">
        <v>0</v>
      </c>
      <c r="G90" s="84">
        <f>IFERROR(D90-F90,"")</f>
        <v>0</v>
      </c>
      <c r="H90" s="309"/>
      <c r="I90" s="230">
        <v>0</v>
      </c>
      <c r="J90" s="308" t="str">
        <f>IFERROR(I90/H90*100,"")</f>
        <v/>
      </c>
      <c r="K90" s="131">
        <v>0</v>
      </c>
      <c r="L90" s="83">
        <f>IFERROR(I90-K90,"")</f>
        <v>0</v>
      </c>
      <c r="M90" s="95" t="str">
        <f>IFERROR(IF(D90&gt;0,I90/D90*10,""),"")</f>
        <v/>
      </c>
      <c r="N90" s="74" t="str">
        <f>IFERROR(IF(F90&gt;0,K90/F90*10,""),"")</f>
        <v/>
      </c>
      <c r="O90" s="141" t="str">
        <f t="shared" si="3"/>
        <v/>
      </c>
    </row>
    <row r="91" spans="1:16" s="1" customFormat="1" ht="15" hidden="1" customHeight="1" x14ac:dyDescent="0.2">
      <c r="A91" s="101" t="str">
        <f t="shared" si="2"/>
        <v>x</v>
      </c>
      <c r="B91" s="210" t="s">
        <v>98</v>
      </c>
      <c r="C91" s="206">
        <v>5.2299999999999999E-2</v>
      </c>
      <c r="D91" s="131">
        <v>0</v>
      </c>
      <c r="E91" s="230">
        <f>IFERROR(D91/C91*100,0)</f>
        <v>0</v>
      </c>
      <c r="F91" s="131">
        <v>0</v>
      </c>
      <c r="G91" s="83">
        <f>IFERROR(D91-F91,"")</f>
        <v>0</v>
      </c>
      <c r="H91" s="308">
        <v>0</v>
      </c>
      <c r="I91" s="230">
        <v>0</v>
      </c>
      <c r="J91" s="308" t="str">
        <f>IFERROR(I91/H91*100,"")</f>
        <v/>
      </c>
      <c r="K91" s="131">
        <v>0</v>
      </c>
      <c r="L91" s="83">
        <f>IFERROR(I91-K91,"")</f>
        <v>0</v>
      </c>
      <c r="M91" s="95" t="str">
        <f>IFERROR(IF(D91&gt;0,I91/D91*10,""),"")</f>
        <v/>
      </c>
      <c r="N91" s="74" t="str">
        <f>IFERROR(IF(F91&gt;0,K91/F91*10,""),"")</f>
        <v/>
      </c>
      <c r="O91" s="141" t="str">
        <f t="shared" si="3"/>
        <v/>
      </c>
    </row>
    <row r="92" spans="1:16" s="1" customFormat="1" ht="15" customHeight="1" x14ac:dyDescent="0.2">
      <c r="A92" s="101">
        <f t="shared" si="2"/>
        <v>7.9659103999999994E-2</v>
      </c>
      <c r="B92" s="210" t="s">
        <v>61</v>
      </c>
      <c r="C92" s="206">
        <v>0.13300000000000001</v>
      </c>
      <c r="D92" s="131">
        <v>7.9659103999999994E-2</v>
      </c>
      <c r="E92" s="230">
        <f>IFERROR(D92/C92*100,0)</f>
        <v>59.894063157894728</v>
      </c>
      <c r="F92" s="131">
        <v>0</v>
      </c>
      <c r="G92" s="83">
        <f>IFERROR(D92-F92,"")</f>
        <v>7.9659103999999994E-2</v>
      </c>
      <c r="H92" s="308"/>
      <c r="I92" s="230">
        <v>0.141283143</v>
      </c>
      <c r="J92" s="308" t="str">
        <f>IFERROR(I92/H92*100,"")</f>
        <v/>
      </c>
      <c r="K92" s="131">
        <v>0</v>
      </c>
      <c r="L92" s="83">
        <f>IFERROR(I92-K92,"")</f>
        <v>0.141283143</v>
      </c>
      <c r="M92" s="95">
        <f>IFERROR(IF(D92&gt;0,I92/D92*10,""),"")</f>
        <v>17.735969387755105</v>
      </c>
      <c r="N92" s="74" t="str">
        <f>IFERROR(IF(F92&gt;0,K92/F92*10,""),"")</f>
        <v/>
      </c>
      <c r="O92" s="141" t="str">
        <f t="shared" si="3"/>
        <v/>
      </c>
    </row>
    <row r="93" spans="1:16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3" t="str">
        <f>IFERROR(I93-K93,"")</f>
        <v/>
      </c>
      <c r="M93" s="95" t="str">
        <f>IFERROR(IF(D93&gt;0,I93/D93*10,""),"")</f>
        <v/>
      </c>
      <c r="N93" s="74" t="str">
        <f>IFERROR(IF(F93&gt;0,K93/F93*10,""),"")</f>
        <v/>
      </c>
      <c r="O93" s="141" t="str">
        <f t="shared" si="3"/>
        <v/>
      </c>
    </row>
    <row r="94" spans="1:16" s="1" customFormat="1" ht="15.75" x14ac:dyDescent="0.2">
      <c r="A94" s="101">
        <f t="shared" si="2"/>
        <v>0.46515226799999998</v>
      </c>
      <c r="B94" s="210" t="s">
        <v>51</v>
      </c>
      <c r="C94" s="206">
        <v>69.266549999999995</v>
      </c>
      <c r="D94" s="131">
        <v>0.46515226799999998</v>
      </c>
      <c r="E94" s="230">
        <f>IFERROR(D94/C94*100,0)</f>
        <v>0.67153953531683042</v>
      </c>
      <c r="F94" s="131">
        <v>1.4067350700000001</v>
      </c>
      <c r="G94" s="83">
        <f>IFERROR(D94-F94,"")</f>
        <v>-0.94158280200000011</v>
      </c>
      <c r="H94" s="308">
        <v>350</v>
      </c>
      <c r="I94" s="230">
        <v>2.7159283800000007</v>
      </c>
      <c r="J94" s="308">
        <f>IFERROR(I94/H94*100,"")</f>
        <v>0.77597953714285739</v>
      </c>
      <c r="K94" s="131">
        <v>8.0197615799999991</v>
      </c>
      <c r="L94" s="83">
        <f>IFERROR(I94-K94,"")</f>
        <v>-5.3038331999999979</v>
      </c>
      <c r="M94" s="95">
        <f>IFERROR(IF(D94&gt;0,I94/D94*10,""),"")</f>
        <v>58.387942332896479</v>
      </c>
      <c r="N94" s="74">
        <f>IFERROR(IF(F94&gt;0,K94/F94*10,""),"")</f>
        <v>57.009750812567709</v>
      </c>
      <c r="O94" s="141">
        <f t="shared" si="3"/>
        <v>1.3781915203287696</v>
      </c>
      <c r="P94" s="48"/>
    </row>
    <row r="95" spans="1:16" s="1" customFormat="1" ht="15.75" hidden="1" x14ac:dyDescent="0.2">
      <c r="A95" s="101" t="str">
        <f t="shared" si="2"/>
        <v>x</v>
      </c>
      <c r="B95" s="210" t="s">
        <v>52</v>
      </c>
      <c r="C95" s="206">
        <v>1.0753999999999999</v>
      </c>
      <c r="D95" s="131">
        <v>0</v>
      </c>
      <c r="E95" s="230">
        <f>IFERROR(D95/C95*100,0)</f>
        <v>0</v>
      </c>
      <c r="F95" s="131">
        <v>6.7059960000000002E-2</v>
      </c>
      <c r="G95" s="83">
        <f>IFERROR(D95-F95,"")</f>
        <v>-6.7059960000000002E-2</v>
      </c>
      <c r="H95" s="308">
        <v>4.5999999999999996</v>
      </c>
      <c r="I95" s="230">
        <v>0</v>
      </c>
      <c r="J95" s="308">
        <f>IFERROR(I95/H95*100,"")</f>
        <v>0</v>
      </c>
      <c r="K95" s="131">
        <v>0.28043256</v>
      </c>
      <c r="L95" s="83">
        <f>IFERROR(I95-K95,"")</f>
        <v>-0.28043256</v>
      </c>
      <c r="M95" s="95" t="str">
        <f>IFERROR(IF(D95&gt;0,I95/D95*10,""),"")</f>
        <v/>
      </c>
      <c r="N95" s="74">
        <f>IFERROR(IF(F95&gt;0,K95/F95*10,""),"")</f>
        <v>41.818181818181813</v>
      </c>
      <c r="O95" s="141" t="str">
        <f t="shared" si="3"/>
        <v/>
      </c>
      <c r="P95" s="48"/>
    </row>
    <row r="96" spans="1:16" s="1" customFormat="1" ht="15.75" x14ac:dyDescent="0.2">
      <c r="A96" s="101">
        <f t="shared" si="2"/>
        <v>0.11379871999999998</v>
      </c>
      <c r="B96" s="210" t="s">
        <v>53</v>
      </c>
      <c r="C96" s="206">
        <v>23.088699999999999</v>
      </c>
      <c r="D96" s="131">
        <v>0.11379871999999998</v>
      </c>
      <c r="E96" s="230">
        <f>IFERROR(D96/C96*100,0)</f>
        <v>0.49287625548428443</v>
      </c>
      <c r="F96" s="131">
        <v>0.71784638999999995</v>
      </c>
      <c r="G96" s="83">
        <f>IFERROR(D96-F96,"")</f>
        <v>-0.60404766999999993</v>
      </c>
      <c r="H96" s="308">
        <v>133.9</v>
      </c>
      <c r="I96" s="230">
        <v>0.7283626110000001</v>
      </c>
      <c r="J96" s="308">
        <f>IFERROR(I96/H96*100,"")</f>
        <v>0.54396012770724422</v>
      </c>
      <c r="K96" s="131">
        <v>7.073301690000001</v>
      </c>
      <c r="L96" s="83">
        <f>IFERROR(I96-K96,"")</f>
        <v>-6.3449390790000013</v>
      </c>
      <c r="M96" s="95">
        <f>IFERROR(IF(D96&gt;0,I96/D96*10,""),"")</f>
        <v>64.004464285714306</v>
      </c>
      <c r="N96" s="74">
        <f>IFERROR(IF(F96&gt;0,K96/F96*10,""),"")</f>
        <v>98.53503184713378</v>
      </c>
      <c r="O96" s="141">
        <f t="shared" si="3"/>
        <v>-34.530567561419474</v>
      </c>
      <c r="P96" s="48"/>
    </row>
    <row r="97" spans="1:16" s="1" customFormat="1" ht="15" hidden="1" customHeight="1" x14ac:dyDescent="0.2">
      <c r="A97" s="101" t="e">
        <f t="shared" si="2"/>
        <v>#VALUE!</v>
      </c>
      <c r="B97" s="210" t="s">
        <v>54</v>
      </c>
      <c r="C97" s="206"/>
      <c r="D97" s="131" t="e">
        <v>#VALUE!</v>
      </c>
      <c r="E97" s="230">
        <f>IFERROR(D97/C97*100,0)</f>
        <v>0</v>
      </c>
      <c r="F97" s="131" t="e">
        <v>#VALUE!</v>
      </c>
      <c r="G97" s="83" t="str">
        <f>IFERROR(D97-F97,"")</f>
        <v/>
      </c>
      <c r="H97" s="308"/>
      <c r="I97" s="230" t="e">
        <v>#VALUE!</v>
      </c>
      <c r="J97" s="308" t="str">
        <f>IFERROR(I97/H97*100,"")</f>
        <v/>
      </c>
      <c r="K97" s="131" t="e">
        <v>#VALUE!</v>
      </c>
      <c r="L97" s="83" t="str">
        <f>IFERROR(I97-K97,"")</f>
        <v/>
      </c>
      <c r="M97" s="95" t="str">
        <f>IFERROR(IF(D97&gt;0,I97/D97*10,""),"")</f>
        <v/>
      </c>
      <c r="N97" s="74" t="str">
        <f>IFERROR(IF(F97&gt;0,K97/F97*10,""),"")</f>
        <v/>
      </c>
      <c r="O97" s="141" t="str">
        <f t="shared" si="3"/>
        <v/>
      </c>
      <c r="P97" s="48"/>
    </row>
    <row r="98" spans="1:16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5" t="str">
        <f>IFERROR(IF(D98&gt;0,I98/D98*10,""),"")</f>
        <v/>
      </c>
      <c r="N98" s="74" t="str">
        <f>IFERROR(IF(F98&gt;0,K98/F98*10,""),"")</f>
        <v/>
      </c>
      <c r="O98" s="141" t="str">
        <f t="shared" si="3"/>
        <v/>
      </c>
      <c r="P98" s="48"/>
    </row>
    <row r="99" spans="1:16" s="1" customFormat="1" ht="15" hidden="1" customHeight="1" x14ac:dyDescent="0.2">
      <c r="A99" s="101" t="str">
        <f t="shared" si="2"/>
        <v>x</v>
      </c>
      <c r="B99" s="210" t="s">
        <v>55</v>
      </c>
      <c r="C99" s="206"/>
      <c r="D99" s="131">
        <v>0</v>
      </c>
      <c r="E99" s="230">
        <f>IFERROR(D99/C99*100,0)</f>
        <v>0</v>
      </c>
      <c r="F99" s="131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5" t="str">
        <f>IFERROR(IF(D99&gt;0,I99/D99*10,""),"")</f>
        <v/>
      </c>
      <c r="N99" s="74" t="str">
        <f>IFERROR(IF(F99&gt;0,K99/F99*10,""),"")</f>
        <v/>
      </c>
      <c r="O99" s="141" t="str">
        <f t="shared" si="3"/>
        <v/>
      </c>
      <c r="P99" s="48"/>
    </row>
    <row r="100" spans="1:16" s="1" customFormat="1" ht="15" hidden="1" customHeight="1" x14ac:dyDescent="0.2">
      <c r="A100" s="101" t="str">
        <f t="shared" si="2"/>
        <v>x</v>
      </c>
      <c r="B100" s="210" t="s">
        <v>56</v>
      </c>
      <c r="C100" s="206"/>
      <c r="D100" s="131">
        <v>0</v>
      </c>
      <c r="E100" s="230">
        <f>IFERROR(D100/C100*100,0)</f>
        <v>0</v>
      </c>
      <c r="F100" s="131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5" t="str">
        <f>IFERROR(IF(D100&gt;0,I100/D100*10,""),"")</f>
        <v/>
      </c>
      <c r="N100" s="74" t="str">
        <f>IFERROR(IF(F100&gt;0,K100/F100*10,""),"")</f>
        <v/>
      </c>
      <c r="O100" s="141" t="str">
        <f t="shared" si="3"/>
        <v/>
      </c>
      <c r="P100" s="48"/>
    </row>
    <row r="101" spans="1:16" s="1" customFormat="1" ht="15.75" hidden="1" x14ac:dyDescent="0.2">
      <c r="A101" s="101" t="str">
        <f t="shared" si="2"/>
        <v>x</v>
      </c>
      <c r="B101" s="213" t="s">
        <v>99</v>
      </c>
      <c r="C101" s="193">
        <v>0.41420000000000001</v>
      </c>
      <c r="D101" s="133">
        <v>0</v>
      </c>
      <c r="E101" s="238">
        <f>IFERROR(D101/C101*100,0)</f>
        <v>0</v>
      </c>
      <c r="F101" s="133">
        <v>0</v>
      </c>
      <c r="G101" s="91">
        <f>IFERROR(D101-F101,"")</f>
        <v>0</v>
      </c>
      <c r="H101" s="316"/>
      <c r="I101" s="238">
        <v>0</v>
      </c>
      <c r="J101" s="308" t="str">
        <f>IFERROR(I101/H101*100,"")</f>
        <v/>
      </c>
      <c r="K101" s="133">
        <v>0</v>
      </c>
      <c r="L101" s="91">
        <f>IFERROR(I101-K101,"")</f>
        <v>0</v>
      </c>
      <c r="M101" s="125" t="str">
        <f>IFERROR(IF(D101&gt;0,I101/D101*10,""),"")</f>
        <v/>
      </c>
      <c r="N101" s="126" t="str">
        <f>IFERROR(IF(F101&gt;0,K101/F101*10,""),"")</f>
        <v/>
      </c>
      <c r="O101" s="145" t="str">
        <f t="shared" si="3"/>
        <v/>
      </c>
      <c r="P101" s="48"/>
    </row>
    <row r="102" spans="1:16" s="3" customFormat="1" x14ac:dyDescent="0.2">
      <c r="A102" s="7"/>
      <c r="B102" s="2"/>
      <c r="C102" s="2"/>
      <c r="D102" s="3">
        <v>0</v>
      </c>
      <c r="F102" s="3">
        <v>0</v>
      </c>
      <c r="I102" s="3">
        <v>0</v>
      </c>
      <c r="J102" s="1"/>
      <c r="K102" s="3">
        <v>0</v>
      </c>
      <c r="M102" s="33" t="str">
        <f>IF(D102&gt;0,J102/D102*10,"")</f>
        <v/>
      </c>
      <c r="N102" s="33" t="str">
        <f>IF(F102&gt;0,K102/F102*10,"")</f>
        <v/>
      </c>
    </row>
    <row r="103" spans="1:16" s="3" customFormat="1" x14ac:dyDescent="0.2">
      <c r="A103" s="7"/>
      <c r="B103" s="2"/>
      <c r="C103" s="2"/>
      <c r="D103" s="3">
        <v>0</v>
      </c>
      <c r="F103" s="3">
        <v>0</v>
      </c>
      <c r="I103" s="3">
        <v>0</v>
      </c>
      <c r="J103" s="1"/>
      <c r="K103" s="3">
        <v>0</v>
      </c>
      <c r="M103" s="33" t="str">
        <f>IF(D103&gt;0,J103/D103*10,"")</f>
        <v/>
      </c>
      <c r="N103" s="33" t="str">
        <f>IF(F103&gt;0,K103/F103*10,"")</f>
        <v/>
      </c>
    </row>
    <row r="104" spans="1:16" s="3" customFormat="1" x14ac:dyDescent="0.2">
      <c r="A104" s="7"/>
      <c r="B104" s="2"/>
      <c r="C104" s="2"/>
      <c r="D104" s="3">
        <v>0</v>
      </c>
      <c r="F104" s="3">
        <v>0</v>
      </c>
      <c r="I104" s="3">
        <v>0</v>
      </c>
      <c r="J104" s="1"/>
      <c r="K104" s="3">
        <v>0</v>
      </c>
      <c r="M104" s="33" t="str">
        <f>IF(D104&gt;0,J104/D104*10,"")</f>
        <v/>
      </c>
      <c r="N104" s="33" t="str">
        <f>IF(F104&gt;0,K104/F104*10,"")</f>
        <v/>
      </c>
    </row>
    <row r="105" spans="1:16" s="5" customFormat="1" x14ac:dyDescent="0.2">
      <c r="A105" s="7"/>
      <c r="B105" s="2"/>
      <c r="C105" s="2"/>
      <c r="D105" s="5">
        <v>0</v>
      </c>
      <c r="F105" s="5">
        <v>0</v>
      </c>
      <c r="I105" s="5">
        <v>0</v>
      </c>
      <c r="J105" s="6"/>
      <c r="K105" s="5">
        <v>0</v>
      </c>
      <c r="M105" s="33" t="str">
        <f>IF(D105&gt;0,J105/D105*10,"")</f>
        <v/>
      </c>
      <c r="N105" s="33" t="str">
        <f>IF(F105&gt;0,K105/F105*10,"")</f>
        <v/>
      </c>
    </row>
    <row r="106" spans="1:16" s="5" customFormat="1" x14ac:dyDescent="0.2">
      <c r="A106" s="7"/>
      <c r="B106" s="2"/>
      <c r="C106" s="2"/>
      <c r="D106" s="5">
        <v>0</v>
      </c>
      <c r="F106" s="5">
        <v>0</v>
      </c>
      <c r="I106" s="5">
        <v>0</v>
      </c>
      <c r="J106" s="6"/>
      <c r="K106" s="5">
        <v>0</v>
      </c>
      <c r="M106" s="33" t="str">
        <f>IF(D106&gt;0,J106/D106*10,"")</f>
        <v/>
      </c>
      <c r="N106" s="33" t="str">
        <f>IF(F106&gt;0,K106/F106*10,"")</f>
        <v/>
      </c>
    </row>
    <row r="107" spans="1:16" s="5" customFormat="1" x14ac:dyDescent="0.2">
      <c r="A107" s="7"/>
      <c r="B107" s="2"/>
      <c r="C107" s="2"/>
      <c r="D107" s="5">
        <v>0</v>
      </c>
      <c r="F107" s="5">
        <v>0</v>
      </c>
      <c r="I107" s="5">
        <v>0</v>
      </c>
      <c r="J107" s="6"/>
      <c r="K107" s="5">
        <v>0</v>
      </c>
      <c r="M107" s="33" t="str">
        <f>IF(D107&gt;0,J107/D107*10,"")</f>
        <v/>
      </c>
      <c r="N107" s="33" t="str">
        <f>IF(F107&gt;0,K107/F107*10,"")</f>
        <v/>
      </c>
    </row>
    <row r="108" spans="1:16" s="5" customFormat="1" x14ac:dyDescent="0.2">
      <c r="A108" s="7"/>
      <c r="B108" s="2"/>
      <c r="C108" s="2"/>
      <c r="D108" s="5">
        <v>0</v>
      </c>
      <c r="F108" s="5">
        <v>0</v>
      </c>
      <c r="I108" s="5">
        <v>0</v>
      </c>
      <c r="J108" s="6"/>
      <c r="K108" s="5">
        <v>0</v>
      </c>
      <c r="M108" s="33" t="str">
        <f>IF(D108&gt;0,J108/D108*10,"")</f>
        <v/>
      </c>
      <c r="N108" s="33" t="str">
        <f>IF(F108&gt;0,K108/F108*10,"")</f>
        <v/>
      </c>
    </row>
    <row r="109" spans="1:16" s="5" customFormat="1" x14ac:dyDescent="0.2">
      <c r="A109" s="7"/>
      <c r="B109" s="2"/>
      <c r="C109" s="2"/>
      <c r="D109" s="5">
        <v>0</v>
      </c>
      <c r="F109" s="5">
        <v>0</v>
      </c>
      <c r="I109" s="5">
        <v>0</v>
      </c>
      <c r="J109" s="6"/>
      <c r="K109" s="5">
        <v>0</v>
      </c>
      <c r="M109" s="33" t="str">
        <f>IF(D109&gt;0,J109/D109*10,"")</f>
        <v/>
      </c>
      <c r="N109" s="33" t="str">
        <f>IF(F109&gt;0,K109/F109*10,"")</f>
        <v/>
      </c>
    </row>
    <row r="110" spans="1:16" s="5" customFormat="1" x14ac:dyDescent="0.2">
      <c r="A110" s="7"/>
      <c r="B110" s="2"/>
      <c r="C110" s="2"/>
      <c r="D110" s="5">
        <v>0</v>
      </c>
      <c r="F110" s="5">
        <v>0</v>
      </c>
      <c r="I110" s="5">
        <v>0</v>
      </c>
      <c r="J110" s="6"/>
      <c r="K110" s="5">
        <v>0</v>
      </c>
      <c r="M110" s="33" t="str">
        <f>IF(D110&gt;0,J110/D110*10,"")</f>
        <v/>
      </c>
      <c r="N110" s="33" t="str">
        <f>IF(F110&gt;0,K110/F110*10,"")</f>
        <v/>
      </c>
    </row>
    <row r="111" spans="1:16" s="5" customFormat="1" x14ac:dyDescent="0.2">
      <c r="A111" s="7"/>
      <c r="B111" s="2"/>
      <c r="C111" s="2"/>
      <c r="D111" s="5">
        <v>0</v>
      </c>
      <c r="F111" s="5">
        <v>0</v>
      </c>
      <c r="I111" s="5">
        <v>0</v>
      </c>
      <c r="J111" s="6"/>
      <c r="K111" s="5">
        <v>0</v>
      </c>
      <c r="M111" s="33" t="str">
        <f>IF(D111&gt;0,J111/D111*10,"")</f>
        <v/>
      </c>
      <c r="N111" s="33" t="str">
        <f>IF(F111&gt;0,K111/F111*10,"")</f>
        <v/>
      </c>
    </row>
    <row r="112" spans="1:16" s="5" customFormat="1" x14ac:dyDescent="0.2">
      <c r="A112" s="7"/>
      <c r="B112" s="2"/>
      <c r="C112" s="2"/>
      <c r="D112" s="5">
        <v>0</v>
      </c>
      <c r="F112" s="5">
        <v>0</v>
      </c>
      <c r="I112" s="5">
        <v>0</v>
      </c>
      <c r="J112" s="6"/>
      <c r="K112" s="5">
        <v>0</v>
      </c>
      <c r="M112" s="33" t="str">
        <f>IF(D112&gt;0,J112/D112*10,"")</f>
        <v/>
      </c>
      <c r="N112" s="33" t="str">
        <f>IF(F112&gt;0,K112/F112*10,"")</f>
        <v/>
      </c>
    </row>
    <row r="113" spans="1:14" s="5" customFormat="1" x14ac:dyDescent="0.2">
      <c r="A113" s="7"/>
      <c r="B113" s="2"/>
      <c r="C113" s="2"/>
      <c r="D113" s="5">
        <v>0</v>
      </c>
      <c r="F113" s="5">
        <v>0</v>
      </c>
      <c r="I113" s="5">
        <v>0</v>
      </c>
      <c r="J113" s="6"/>
      <c r="K113" s="5">
        <v>0</v>
      </c>
      <c r="M113" s="33" t="str">
        <f>IF(D113&gt;0,J113/D113*10,"")</f>
        <v/>
      </c>
      <c r="N113" s="33" t="str">
        <f>IF(F113&gt;0,K113/F113*10,"")</f>
        <v/>
      </c>
    </row>
    <row r="114" spans="1:14" s="5" customFormat="1" x14ac:dyDescent="0.2">
      <c r="A114" s="7"/>
      <c r="B114" s="2"/>
      <c r="C114" s="2"/>
      <c r="D114" s="5">
        <v>0</v>
      </c>
      <c r="F114" s="5">
        <v>0</v>
      </c>
      <c r="I114" s="5">
        <v>0</v>
      </c>
      <c r="J114" s="6"/>
      <c r="K114" s="5">
        <v>0</v>
      </c>
      <c r="M114" s="33" t="str">
        <f>IF(D114&gt;0,J114/D114*10,"")</f>
        <v/>
      </c>
      <c r="N114" s="33" t="str">
        <f>IF(F114&gt;0,K114/F114*10,"")</f>
        <v/>
      </c>
    </row>
    <row r="115" spans="1:14" s="5" customFormat="1" x14ac:dyDescent="0.2">
      <c r="A115" s="7"/>
      <c r="B115" s="2"/>
      <c r="C115" s="2"/>
      <c r="D115" s="5">
        <v>0</v>
      </c>
      <c r="F115" s="5">
        <v>0</v>
      </c>
      <c r="I115" s="5">
        <v>0</v>
      </c>
      <c r="J115" s="6"/>
      <c r="K115" s="5">
        <v>0</v>
      </c>
      <c r="M115" s="33" t="str">
        <f>IF(D115&gt;0,J115/D115*10,"")</f>
        <v/>
      </c>
      <c r="N115" s="33" t="str">
        <f>IF(F115&gt;0,K115/F115*10,"")</f>
        <v/>
      </c>
    </row>
    <row r="116" spans="1:14" s="5" customFormat="1" x14ac:dyDescent="0.2">
      <c r="A116" s="7"/>
      <c r="B116" s="2"/>
      <c r="C116" s="2"/>
      <c r="D116" s="5">
        <v>0</v>
      </c>
      <c r="F116" s="5">
        <v>0</v>
      </c>
      <c r="I116" s="5">
        <v>0</v>
      </c>
      <c r="J116" s="6"/>
      <c r="K116" s="5">
        <v>0</v>
      </c>
      <c r="M116" s="33" t="str">
        <f>IF(D116&gt;0,J116/D116*10,"")</f>
        <v/>
      </c>
      <c r="N116" s="33" t="str">
        <f>IF(F116&gt;0,K116/F116*10,"")</f>
        <v/>
      </c>
    </row>
    <row r="117" spans="1:14" s="5" customFormat="1" x14ac:dyDescent="0.2">
      <c r="A117" s="7"/>
      <c r="B117" s="2"/>
      <c r="C117" s="2"/>
      <c r="D117" s="5">
        <v>0</v>
      </c>
      <c r="F117" s="5">
        <v>0</v>
      </c>
      <c r="I117" s="5">
        <v>0</v>
      </c>
      <c r="J117" s="6"/>
      <c r="K117" s="5">
        <v>0</v>
      </c>
      <c r="M117" s="33" t="str">
        <f>IF(D117&gt;0,J117/D117*10,"")</f>
        <v/>
      </c>
      <c r="N117" s="33" t="str">
        <f>IF(F117&gt;0,K117/F117*10,"")</f>
        <v/>
      </c>
    </row>
    <row r="118" spans="1:14" s="5" customFormat="1" x14ac:dyDescent="0.2">
      <c r="A118" s="7"/>
      <c r="B118" s="2"/>
      <c r="C118" s="2"/>
      <c r="D118" s="5">
        <v>0</v>
      </c>
      <c r="F118" s="5">
        <v>0</v>
      </c>
      <c r="I118" s="5">
        <v>0</v>
      </c>
      <c r="J118" s="6"/>
      <c r="K118" s="5">
        <v>0</v>
      </c>
      <c r="M118" s="33" t="str">
        <f>IF(D118&gt;0,J118/D118*10,"")</f>
        <v/>
      </c>
      <c r="N118" s="33" t="str">
        <f>IF(F118&gt;0,K118/F118*10,"")</f>
        <v/>
      </c>
    </row>
    <row r="119" spans="1:14" s="5" customFormat="1" x14ac:dyDescent="0.2">
      <c r="A119" s="7"/>
      <c r="B119" s="2"/>
      <c r="C119" s="2"/>
      <c r="D119" s="5">
        <v>0</v>
      </c>
      <c r="F119" s="5">
        <v>0</v>
      </c>
      <c r="I119" s="5">
        <v>0</v>
      </c>
      <c r="J119" s="6"/>
      <c r="K119" s="5">
        <v>0</v>
      </c>
      <c r="M119" s="33" t="str">
        <f>IF(D119&gt;0,J119/D119*10,"")</f>
        <v/>
      </c>
      <c r="N119" s="33" t="str">
        <f>IF(F119&gt;0,K119/F119*10,"")</f>
        <v/>
      </c>
    </row>
    <row r="120" spans="1:14" s="5" customFormat="1" x14ac:dyDescent="0.2">
      <c r="A120" s="7"/>
      <c r="B120" s="2"/>
      <c r="C120" s="2"/>
      <c r="D120" s="5">
        <v>0</v>
      </c>
      <c r="F120" s="5">
        <v>0</v>
      </c>
      <c r="I120" s="5">
        <v>0</v>
      </c>
      <c r="J120" s="6"/>
      <c r="K120" s="5">
        <v>0</v>
      </c>
      <c r="M120" s="33" t="str">
        <f>IF(D120&gt;0,J120/D120*10,"")</f>
        <v/>
      </c>
      <c r="N120" s="33" t="str">
        <f>IF(F120&gt;0,K120/F120*10,"")</f>
        <v/>
      </c>
    </row>
    <row r="121" spans="1:14" s="5" customFormat="1" x14ac:dyDescent="0.2">
      <c r="A121" s="7"/>
      <c r="B121" s="2"/>
      <c r="C121" s="2"/>
      <c r="D121" s="5">
        <v>0</v>
      </c>
      <c r="F121" s="5">
        <v>0</v>
      </c>
      <c r="I121" s="5">
        <v>0</v>
      </c>
      <c r="J121" s="6"/>
      <c r="K121" s="5">
        <v>0</v>
      </c>
      <c r="M121" s="33" t="str">
        <f>IF(D121&gt;0,J121/D121*10,"")</f>
        <v/>
      </c>
      <c r="N121" s="33" t="str">
        <f>IF(F121&gt;0,K121/F121*10,"")</f>
        <v/>
      </c>
    </row>
    <row r="122" spans="1:14" s="5" customFormat="1" x14ac:dyDescent="0.2">
      <c r="A122" s="7"/>
      <c r="B122" s="2"/>
      <c r="C122" s="2"/>
      <c r="D122" s="5">
        <v>0</v>
      </c>
      <c r="F122" s="5">
        <v>0</v>
      </c>
      <c r="I122" s="5">
        <v>0</v>
      </c>
      <c r="J122" s="6"/>
      <c r="K122" s="5">
        <v>0</v>
      </c>
      <c r="M122" s="33" t="str">
        <f>IF(D122&gt;0,J122/D122*10,"")</f>
        <v/>
      </c>
      <c r="N122" s="33" t="str">
        <f>IF(F122&gt;0,K122/F122*10,"")</f>
        <v/>
      </c>
    </row>
    <row r="123" spans="1:14" s="5" customFormat="1" x14ac:dyDescent="0.2">
      <c r="A123" s="7"/>
      <c r="B123" s="2"/>
      <c r="C123" s="2"/>
      <c r="D123" s="5">
        <v>0</v>
      </c>
      <c r="F123" s="5">
        <v>0</v>
      </c>
      <c r="I123" s="5">
        <v>0</v>
      </c>
      <c r="J123" s="6"/>
      <c r="K123" s="5">
        <v>0</v>
      </c>
      <c r="M123" s="33" t="str">
        <f>IF(D123&gt;0,J123/D123*10,"")</f>
        <v/>
      </c>
      <c r="N123" s="33" t="str">
        <f>IF(F123&gt;0,K123/F123*10,"")</f>
        <v/>
      </c>
    </row>
    <row r="124" spans="1:14" s="5" customFormat="1" x14ac:dyDescent="0.2">
      <c r="A124" s="7"/>
      <c r="B124" s="2"/>
      <c r="C124" s="2"/>
      <c r="D124" s="5">
        <v>0</v>
      </c>
      <c r="F124" s="5">
        <v>0</v>
      </c>
      <c r="I124" s="5">
        <v>0</v>
      </c>
      <c r="J124" s="6"/>
      <c r="K124" s="5">
        <v>0</v>
      </c>
      <c r="M124" s="33" t="str">
        <f>IF(D124&gt;0,J124/D124*10,"")</f>
        <v/>
      </c>
      <c r="N124" s="33" t="str">
        <f>IF(F124&gt;0,K124/F124*10,"")</f>
        <v/>
      </c>
    </row>
    <row r="125" spans="1:14" s="5" customFormat="1" x14ac:dyDescent="0.2">
      <c r="A125" s="7"/>
      <c r="B125" s="2"/>
      <c r="C125" s="2"/>
      <c r="D125" s="5">
        <v>0</v>
      </c>
      <c r="F125" s="5">
        <v>0</v>
      </c>
      <c r="I125" s="5">
        <v>0</v>
      </c>
      <c r="J125" s="6"/>
      <c r="K125" s="5">
        <v>0</v>
      </c>
      <c r="M125" s="33" t="str">
        <f>IF(D125&gt;0,J125/D125*10,"")</f>
        <v/>
      </c>
      <c r="N125" s="33" t="str">
        <f>IF(F125&gt;0,K125/F125*10,"")</f>
        <v/>
      </c>
    </row>
    <row r="126" spans="1:14" s="5" customFormat="1" x14ac:dyDescent="0.2">
      <c r="A126" s="7"/>
      <c r="B126" s="2"/>
      <c r="C126" s="2"/>
      <c r="D126" s="5">
        <v>0</v>
      </c>
      <c r="F126" s="5">
        <v>0</v>
      </c>
      <c r="I126" s="5">
        <v>0</v>
      </c>
      <c r="J126" s="6"/>
      <c r="K126" s="5">
        <v>0</v>
      </c>
      <c r="M126" s="33" t="str">
        <f>IF(D126&gt;0,J126/D126*10,"")</f>
        <v/>
      </c>
      <c r="N126" s="33" t="str">
        <f>IF(F126&gt;0,K126/F126*10,"")</f>
        <v/>
      </c>
    </row>
    <row r="127" spans="1:14" s="5" customFormat="1" x14ac:dyDescent="0.2">
      <c r="A127" s="7"/>
      <c r="B127" s="2"/>
      <c r="C127" s="2"/>
      <c r="D127" s="5">
        <v>0</v>
      </c>
      <c r="F127" s="5">
        <v>0</v>
      </c>
      <c r="I127" s="5">
        <v>0</v>
      </c>
      <c r="J127" s="6"/>
      <c r="K127" s="5">
        <v>0</v>
      </c>
      <c r="M127" s="33" t="str">
        <f>IF(D127&gt;0,J127/D127*10,"")</f>
        <v/>
      </c>
      <c r="N127" s="33" t="str">
        <f>IF(F127&gt;0,K127/F127*10,"")</f>
        <v/>
      </c>
    </row>
    <row r="128" spans="1:14" s="5" customFormat="1" x14ac:dyDescent="0.2">
      <c r="A128" s="7"/>
      <c r="B128" s="2"/>
      <c r="C128" s="2"/>
      <c r="D128" s="5">
        <v>0</v>
      </c>
      <c r="F128" s="5">
        <v>0</v>
      </c>
      <c r="I128" s="5">
        <v>0</v>
      </c>
      <c r="J128" s="6"/>
      <c r="K128" s="5">
        <v>0</v>
      </c>
      <c r="M128" s="33" t="str">
        <f>IF(D128&gt;0,J128/D128*10,"")</f>
        <v/>
      </c>
      <c r="N128" s="33" t="str">
        <f>IF(F128&gt;0,K128/F128*10,"")</f>
        <v/>
      </c>
    </row>
    <row r="129" spans="1:14" s="5" customFormat="1" x14ac:dyDescent="0.2">
      <c r="A129" s="7"/>
      <c r="B129" s="2"/>
      <c r="C129" s="2"/>
      <c r="D129" s="5">
        <v>0</v>
      </c>
      <c r="F129" s="5">
        <v>0</v>
      </c>
      <c r="I129" s="5">
        <v>0</v>
      </c>
      <c r="J129" s="6"/>
      <c r="K129" s="5">
        <v>0</v>
      </c>
      <c r="M129" s="33" t="str">
        <f>IF(D129&gt;0,J129/D129*10,"")</f>
        <v/>
      </c>
      <c r="N129" s="33" t="str">
        <f>IF(F129&gt;0,K129/F129*10,"")</f>
        <v/>
      </c>
    </row>
    <row r="130" spans="1:14" s="5" customFormat="1" x14ac:dyDescent="0.2">
      <c r="A130" s="7"/>
      <c r="B130" s="2"/>
      <c r="C130" s="2"/>
      <c r="D130" s="5">
        <v>0</v>
      </c>
      <c r="F130" s="5">
        <v>0</v>
      </c>
      <c r="I130" s="5">
        <v>0</v>
      </c>
      <c r="J130" s="6"/>
      <c r="K130" s="5">
        <v>0</v>
      </c>
      <c r="M130" s="33" t="str">
        <f>IF(D130&gt;0,J130/D130*10,"")</f>
        <v/>
      </c>
      <c r="N130" s="33" t="str">
        <f>IF(F130&gt;0,K130/F130*10,"")</f>
        <v/>
      </c>
    </row>
    <row r="131" spans="1:14" s="5" customFormat="1" x14ac:dyDescent="0.2">
      <c r="A131" s="7"/>
      <c r="B131" s="2"/>
      <c r="C131" s="2"/>
      <c r="D131" s="5">
        <v>0</v>
      </c>
      <c r="F131" s="5">
        <v>0</v>
      </c>
      <c r="I131" s="5">
        <v>0</v>
      </c>
      <c r="J131" s="6"/>
      <c r="K131" s="5">
        <v>0</v>
      </c>
      <c r="M131" s="33" t="str">
        <f>IF(D131&gt;0,J131/D131*10,"")</f>
        <v/>
      </c>
      <c r="N131" s="33" t="str">
        <f>IF(F131&gt;0,K131/F131*10,"")</f>
        <v/>
      </c>
    </row>
    <row r="132" spans="1:14" s="5" customFormat="1" x14ac:dyDescent="0.2">
      <c r="A132" s="7"/>
      <c r="B132" s="2"/>
      <c r="C132" s="2"/>
      <c r="D132" s="5">
        <v>0</v>
      </c>
      <c r="F132" s="5">
        <v>0</v>
      </c>
      <c r="I132" s="5">
        <v>0</v>
      </c>
      <c r="J132" s="6"/>
      <c r="K132" s="5">
        <v>0</v>
      </c>
      <c r="M132" s="33" t="str">
        <f>IF(D132&gt;0,J132/D132*10,"")</f>
        <v/>
      </c>
      <c r="N132" s="33" t="str">
        <f>IF(F132&gt;0,K132/F132*10,"")</f>
        <v/>
      </c>
    </row>
    <row r="133" spans="1:14" s="5" customFormat="1" x14ac:dyDescent="0.2">
      <c r="A133" s="7"/>
      <c r="B133" s="2"/>
      <c r="C133" s="2"/>
      <c r="D133" s="5">
        <v>0</v>
      </c>
      <c r="F133" s="5">
        <v>0</v>
      </c>
      <c r="I133" s="5">
        <v>0</v>
      </c>
      <c r="J133" s="6"/>
      <c r="K133" s="5">
        <v>0</v>
      </c>
      <c r="M133" s="33" t="str">
        <f>IF(D133&gt;0,J133/D133*10,"")</f>
        <v/>
      </c>
      <c r="N133" s="33" t="str">
        <f>IF(F133&gt;0,K133/F133*10,"")</f>
        <v/>
      </c>
    </row>
    <row r="134" spans="1:14" s="6" customFormat="1" x14ac:dyDescent="0.2">
      <c r="A134" s="7"/>
      <c r="B134" s="4"/>
      <c r="C134" s="4"/>
      <c r="D134" s="6">
        <v>0</v>
      </c>
      <c r="F134" s="6">
        <v>0</v>
      </c>
      <c r="I134" s="6">
        <v>0</v>
      </c>
      <c r="K134" s="6">
        <v>0</v>
      </c>
      <c r="M134" s="33" t="str">
        <f>IF(D134&gt;0,J134/D134*10,"")</f>
        <v/>
      </c>
      <c r="N134" s="33" t="str">
        <f>IF(F134&gt;0,K134/F134*10,"")</f>
        <v/>
      </c>
    </row>
    <row r="135" spans="1:14" s="6" customFormat="1" x14ac:dyDescent="0.2">
      <c r="A135" s="7"/>
      <c r="B135" s="4"/>
      <c r="C135" s="4"/>
      <c r="D135" s="6">
        <v>0</v>
      </c>
      <c r="F135" s="6">
        <v>0</v>
      </c>
      <c r="I135" s="6">
        <v>0</v>
      </c>
      <c r="K135" s="6">
        <v>0</v>
      </c>
      <c r="M135" s="33" t="str">
        <f>IF(D135&gt;0,J135/D135*10,"")</f>
        <v/>
      </c>
      <c r="N135" s="33" t="str">
        <f>IF(F135&gt;0,K135/F135*10,"")</f>
        <v/>
      </c>
    </row>
    <row r="136" spans="1:14" s="6" customFormat="1" x14ac:dyDescent="0.2">
      <c r="A136" s="7"/>
      <c r="B136" s="4"/>
      <c r="C136" s="4"/>
      <c r="D136" s="6">
        <v>0</v>
      </c>
      <c r="F136" s="6">
        <v>0</v>
      </c>
      <c r="I136" s="6">
        <v>0</v>
      </c>
      <c r="K136" s="6">
        <v>0</v>
      </c>
      <c r="M136" s="33" t="str">
        <f>IF(D136&gt;0,J136/D136*10,"")</f>
        <v/>
      </c>
      <c r="N136" s="33" t="str">
        <f>IF(F136&gt;0,K136/F136*10,"")</f>
        <v/>
      </c>
    </row>
    <row r="137" spans="1:14" s="6" customFormat="1" x14ac:dyDescent="0.2">
      <c r="A137" s="7"/>
      <c r="B137" s="4"/>
      <c r="C137" s="4"/>
      <c r="D137" s="6">
        <v>0</v>
      </c>
      <c r="F137" s="6">
        <v>0</v>
      </c>
      <c r="I137" s="6">
        <v>0</v>
      </c>
      <c r="K137" s="6">
        <v>0</v>
      </c>
      <c r="M137" s="33" t="str">
        <f>IF(D137&gt;0,J137/D137*10,"")</f>
        <v/>
      </c>
      <c r="N137" s="33" t="str">
        <f>IF(F137&gt;0,K137/F137*10,"")</f>
        <v/>
      </c>
    </row>
    <row r="138" spans="1:14" s="6" customFormat="1" x14ac:dyDescent="0.2">
      <c r="A138" s="7"/>
      <c r="B138" s="4"/>
      <c r="C138" s="4"/>
      <c r="D138" s="178">
        <v>0</v>
      </c>
      <c r="E138" s="178"/>
      <c r="F138" s="6">
        <v>0</v>
      </c>
      <c r="I138" s="6">
        <v>0</v>
      </c>
      <c r="K138" s="6">
        <v>0</v>
      </c>
      <c r="M138" s="33" t="str">
        <f>IF(D138&gt;0,J138/D138*10,"")</f>
        <v/>
      </c>
      <c r="N138" s="33" t="str">
        <f>IF(F138&gt;0,K138/F138*10,"")</f>
        <v/>
      </c>
    </row>
    <row r="139" spans="1:14" s="6" customFormat="1" ht="15.75" x14ac:dyDescent="0.25">
      <c r="A139" s="7"/>
      <c r="B139" s="15"/>
      <c r="C139" s="15"/>
      <c r="D139" s="6">
        <v>0</v>
      </c>
      <c r="F139" s="6">
        <v>0</v>
      </c>
      <c r="I139" s="6">
        <v>0</v>
      </c>
      <c r="K139" s="6">
        <v>0</v>
      </c>
      <c r="M139" s="33" t="str">
        <f>IF(D139&gt;0,J139/D139*10,"")</f>
        <v/>
      </c>
      <c r="N139" s="33" t="str">
        <f>IF(F139&gt;0,K139/F139*10,"")</f>
        <v/>
      </c>
    </row>
    <row r="140" spans="1:14" s="6" customFormat="1" x14ac:dyDescent="0.2">
      <c r="A140" s="7"/>
      <c r="B140" s="4"/>
      <c r="C140" s="4"/>
      <c r="D140" s="178">
        <v>0</v>
      </c>
      <c r="E140" s="178"/>
      <c r="F140" s="6">
        <v>0</v>
      </c>
      <c r="I140" s="6">
        <v>0</v>
      </c>
      <c r="K140" s="6">
        <v>0</v>
      </c>
      <c r="M140" s="33" t="str">
        <f>IF(D140&gt;0,J140/D140*10,"")</f>
        <v/>
      </c>
      <c r="N140" s="33" t="str">
        <f>IF(F140&gt;0,K140/F140*10,"")</f>
        <v/>
      </c>
    </row>
    <row r="141" spans="1:14" s="6" customFormat="1" x14ac:dyDescent="0.2">
      <c r="A141" s="7"/>
      <c r="B141" s="4"/>
      <c r="C141" s="4"/>
      <c r="D141" s="6">
        <v>0</v>
      </c>
      <c r="F141" s="6">
        <v>0</v>
      </c>
      <c r="I141" s="6">
        <v>0</v>
      </c>
      <c r="K141" s="6">
        <v>0</v>
      </c>
      <c r="M141" s="33" t="str">
        <f>IF(D141&gt;0,J141/D141*10,"")</f>
        <v/>
      </c>
      <c r="N141" s="33" t="str">
        <f>IF(F141&gt;0,K141/F141*10,"")</f>
        <v/>
      </c>
    </row>
    <row r="142" spans="1:14" s="6" customFormat="1" x14ac:dyDescent="0.2">
      <c r="A142" s="7"/>
      <c r="B142" s="4"/>
      <c r="C142" s="4"/>
      <c r="D142" s="6">
        <v>0</v>
      </c>
      <c r="F142" s="6">
        <v>0</v>
      </c>
      <c r="I142" s="6">
        <v>0</v>
      </c>
      <c r="K142" s="6">
        <v>0</v>
      </c>
      <c r="M142" s="33" t="str">
        <f>IF(D142&gt;0,J142/D142*10,"")</f>
        <v/>
      </c>
      <c r="N142" s="33" t="str">
        <f>IF(F142&gt;0,K142/F142*10,"")</f>
        <v/>
      </c>
    </row>
    <row r="143" spans="1:14" s="6" customFormat="1" x14ac:dyDescent="0.2">
      <c r="A143" s="7"/>
      <c r="B143" s="4"/>
      <c r="C143" s="4"/>
      <c r="D143" s="6">
        <v>0</v>
      </c>
      <c r="F143" s="6">
        <v>0</v>
      </c>
      <c r="I143" s="6">
        <v>0</v>
      </c>
      <c r="K143" s="6">
        <v>0</v>
      </c>
      <c r="M143" s="33" t="str">
        <f>IF(D143&gt;0,J143/D143*10,"")</f>
        <v/>
      </c>
      <c r="N143" s="33" t="str">
        <f>IF(F143&gt;0,K143/F143*10,"")</f>
        <v/>
      </c>
    </row>
    <row r="144" spans="1:14" s="6" customFormat="1" x14ac:dyDescent="0.2">
      <c r="A144" s="7"/>
      <c r="B144" s="4"/>
      <c r="C144" s="4"/>
      <c r="D144" s="6">
        <v>0</v>
      </c>
      <c r="F144" s="6">
        <v>0</v>
      </c>
      <c r="I144" s="6">
        <v>0</v>
      </c>
      <c r="K144" s="6">
        <v>0</v>
      </c>
      <c r="M144" s="33" t="str">
        <f>IF(D144&gt;0,J144/D144*10,"")</f>
        <v/>
      </c>
      <c r="N144" s="33" t="str">
        <f>IF(F144&gt;0,K144/F144*10,"")</f>
        <v/>
      </c>
    </row>
    <row r="145" spans="1:14" s="6" customFormat="1" x14ac:dyDescent="0.2">
      <c r="A145" s="7"/>
      <c r="B145" s="4"/>
      <c r="C145" s="4"/>
      <c r="D145" s="6">
        <v>0</v>
      </c>
      <c r="F145" s="6">
        <v>0</v>
      </c>
      <c r="I145" s="6">
        <v>0</v>
      </c>
      <c r="K145" s="6">
        <v>0</v>
      </c>
      <c r="M145" s="33" t="str">
        <f>IF(D145&gt;0,J145/D145*10,"")</f>
        <v/>
      </c>
      <c r="N145" s="33" t="str">
        <f>IF(F145&gt;0,K145/F145*10,"")</f>
        <v/>
      </c>
    </row>
    <row r="146" spans="1:14" s="6" customFormat="1" x14ac:dyDescent="0.2">
      <c r="A146" s="7"/>
      <c r="B146" s="4"/>
      <c r="C146" s="4"/>
      <c r="D146" s="6">
        <v>0</v>
      </c>
      <c r="F146" s="6">
        <v>0</v>
      </c>
      <c r="I146" s="6">
        <v>0</v>
      </c>
      <c r="K146" s="6">
        <v>0</v>
      </c>
      <c r="M146" s="33" t="str">
        <f>IF(D146&gt;0,J146/D146*10,"")</f>
        <v/>
      </c>
      <c r="N146" s="33" t="str">
        <f>IF(F146&gt;0,K146/F146*10,"")</f>
        <v/>
      </c>
    </row>
    <row r="147" spans="1:14" s="6" customFormat="1" x14ac:dyDescent="0.2">
      <c r="A147" s="7"/>
      <c r="B147" s="4"/>
      <c r="C147" s="4"/>
      <c r="D147" s="6">
        <v>0</v>
      </c>
      <c r="F147" s="6">
        <v>0</v>
      </c>
      <c r="I147" s="6">
        <v>0</v>
      </c>
      <c r="K147" s="6">
        <v>0</v>
      </c>
      <c r="M147" s="33" t="str">
        <f>IF(D147&gt;0,J147/D147*10,"")</f>
        <v/>
      </c>
      <c r="N147" s="33" t="str">
        <f>IF(F147&gt;0,K147/F147*10,"")</f>
        <v/>
      </c>
    </row>
    <row r="148" spans="1:14" s="6" customFormat="1" x14ac:dyDescent="0.2">
      <c r="A148" s="7"/>
      <c r="B148" s="4"/>
      <c r="C148" s="4"/>
      <c r="D148" s="6">
        <v>0</v>
      </c>
      <c r="F148" s="6">
        <v>0</v>
      </c>
      <c r="I148" s="6">
        <v>0</v>
      </c>
      <c r="K148" s="6">
        <v>0</v>
      </c>
      <c r="M148" s="33" t="str">
        <f>IF(D148&gt;0,J148/D148*10,"")</f>
        <v/>
      </c>
      <c r="N148" s="33" t="str">
        <f>IF(F148&gt;0,K148/F148*10,"")</f>
        <v/>
      </c>
    </row>
    <row r="149" spans="1:14" s="6" customFormat="1" x14ac:dyDescent="0.2">
      <c r="A149" s="7"/>
      <c r="B149" s="4"/>
      <c r="C149" s="4"/>
      <c r="D149" s="6">
        <v>0</v>
      </c>
      <c r="F149" s="6">
        <v>0</v>
      </c>
      <c r="I149" s="6">
        <v>0</v>
      </c>
      <c r="K149" s="6">
        <v>0</v>
      </c>
      <c r="M149" s="33" t="str">
        <f>IF(D149&gt;0,J149/D149*10,"")</f>
        <v/>
      </c>
      <c r="N149" s="33" t="str">
        <f>IF(F149&gt;0,K149/F149*10,"")</f>
        <v/>
      </c>
    </row>
    <row r="150" spans="1:14" s="6" customFormat="1" x14ac:dyDescent="0.2">
      <c r="A150" s="7"/>
      <c r="B150" s="4"/>
      <c r="C150" s="4"/>
      <c r="D150" s="6">
        <v>0</v>
      </c>
      <c r="F150" s="6">
        <v>0</v>
      </c>
      <c r="I150" s="6">
        <v>0</v>
      </c>
      <c r="K150" s="6">
        <v>0</v>
      </c>
      <c r="M150" s="33" t="str">
        <f>IF(D150&gt;0,J150/D150*10,"")</f>
        <v/>
      </c>
      <c r="N150" s="33" t="str">
        <f>IF(F150&gt;0,K150/F150*10,"")</f>
        <v/>
      </c>
    </row>
    <row r="151" spans="1:14" s="6" customFormat="1" x14ac:dyDescent="0.2">
      <c r="A151" s="7"/>
      <c r="B151" s="4"/>
      <c r="C151" s="4"/>
      <c r="D151" s="6">
        <v>0</v>
      </c>
      <c r="F151" s="6">
        <v>0</v>
      </c>
      <c r="I151" s="6">
        <v>0</v>
      </c>
      <c r="K151" s="6">
        <v>0</v>
      </c>
      <c r="M151" s="33" t="str">
        <f>IF(D151&gt;0,J151/D151*10,"")</f>
        <v/>
      </c>
      <c r="N151" s="33" t="str">
        <f>IF(F151&gt;0,K151/F151*10,"")</f>
        <v/>
      </c>
    </row>
    <row r="152" spans="1:14" s="6" customFormat="1" x14ac:dyDescent="0.2">
      <c r="A152" s="7"/>
      <c r="B152" s="4"/>
      <c r="C152" s="4"/>
      <c r="D152" s="6">
        <v>0</v>
      </c>
      <c r="F152" s="6">
        <v>0</v>
      </c>
      <c r="I152" s="6">
        <v>0</v>
      </c>
      <c r="K152" s="6">
        <v>0</v>
      </c>
      <c r="M152" s="33" t="str">
        <f>IF(D152&gt;0,J152/D152*10,"")</f>
        <v/>
      </c>
      <c r="N152" s="33" t="str">
        <f>IF(F152&gt;0,K152/F152*10,"")</f>
        <v/>
      </c>
    </row>
    <row r="153" spans="1:14" s="6" customFormat="1" x14ac:dyDescent="0.2">
      <c r="A153" s="7"/>
      <c r="B153" s="4"/>
      <c r="C153" s="4"/>
      <c r="D153" s="6">
        <v>0</v>
      </c>
      <c r="F153" s="6">
        <v>0</v>
      </c>
      <c r="I153" s="6">
        <v>0</v>
      </c>
      <c r="K153" s="6">
        <v>0</v>
      </c>
      <c r="M153" s="33" t="str">
        <f>IF(D153&gt;0,J153/D153*10,"")</f>
        <v/>
      </c>
      <c r="N153" s="33" t="str">
        <f>IF(F153&gt;0,K153/F153*10,"")</f>
        <v/>
      </c>
    </row>
    <row r="154" spans="1:14" s="6" customFormat="1" x14ac:dyDescent="0.2">
      <c r="A154" s="7"/>
      <c r="B154" s="4"/>
      <c r="C154" s="4"/>
      <c r="D154" s="6">
        <v>0</v>
      </c>
      <c r="F154" s="6">
        <v>0</v>
      </c>
      <c r="I154" s="6">
        <v>0</v>
      </c>
      <c r="K154" s="6">
        <v>0</v>
      </c>
      <c r="M154" s="33" t="str">
        <f>IF(D154&gt;0,J154/D154*10,"")</f>
        <v/>
      </c>
      <c r="N154" s="33" t="str">
        <f>IF(F154&gt;0,K154/F154*10,"")</f>
        <v/>
      </c>
    </row>
    <row r="155" spans="1:14" s="6" customFormat="1" x14ac:dyDescent="0.2">
      <c r="A155" s="7"/>
      <c r="B155" s="4"/>
      <c r="C155" s="4"/>
      <c r="D155" s="6">
        <v>0</v>
      </c>
      <c r="F155" s="6">
        <v>0</v>
      </c>
      <c r="I155" s="6">
        <v>0</v>
      </c>
      <c r="K155" s="6">
        <v>0</v>
      </c>
      <c r="M155" s="33" t="str">
        <f>IF(D155&gt;0,J155/D155*10,"")</f>
        <v/>
      </c>
      <c r="N155" s="33" t="str">
        <f>IF(F155&gt;0,K155/F155*10,"")</f>
        <v/>
      </c>
    </row>
    <row r="156" spans="1:14" s="6" customFormat="1" x14ac:dyDescent="0.2">
      <c r="A156" s="7"/>
      <c r="B156" s="4"/>
      <c r="C156" s="4"/>
      <c r="D156" s="6">
        <v>0</v>
      </c>
      <c r="F156" s="6">
        <v>0</v>
      </c>
      <c r="I156" s="6">
        <v>0</v>
      </c>
      <c r="K156" s="6">
        <v>0</v>
      </c>
      <c r="M156" s="33" t="str">
        <f>IF(D156&gt;0,J156/D156*10,"")</f>
        <v/>
      </c>
      <c r="N156" s="33" t="str">
        <f>IF(F156&gt;0,K156/F156*10,"")</f>
        <v/>
      </c>
    </row>
    <row r="157" spans="1:14" s="6" customFormat="1" x14ac:dyDescent="0.2">
      <c r="A157" s="7"/>
      <c r="B157" s="4"/>
      <c r="C157" s="4"/>
      <c r="D157" s="6">
        <v>0</v>
      </c>
      <c r="F157" s="6">
        <v>0</v>
      </c>
      <c r="I157" s="6">
        <v>0</v>
      </c>
      <c r="K157" s="6">
        <v>0</v>
      </c>
      <c r="M157" s="33" t="str">
        <f>IF(D157&gt;0,J157/D157*10,"")</f>
        <v/>
      </c>
      <c r="N157" s="33" t="str">
        <f>IF(F157&gt;0,K157/F157*10,"")</f>
        <v/>
      </c>
    </row>
    <row r="158" spans="1:14" s="6" customFormat="1" x14ac:dyDescent="0.2">
      <c r="A158" s="7"/>
      <c r="B158" s="4"/>
      <c r="C158" s="4"/>
      <c r="D158" s="6">
        <v>0</v>
      </c>
      <c r="F158" s="6">
        <v>0</v>
      </c>
      <c r="I158" s="6">
        <v>0</v>
      </c>
      <c r="K158" s="6">
        <v>0</v>
      </c>
      <c r="M158" s="33" t="str">
        <f>IF(D158&gt;0,J158/D158*10,"")</f>
        <v/>
      </c>
      <c r="N158" s="33" t="str">
        <f>IF(F158&gt;0,K158/F158*10,"")</f>
        <v/>
      </c>
    </row>
    <row r="159" spans="1:14" s="6" customFormat="1" x14ac:dyDescent="0.2">
      <c r="A159" s="7"/>
      <c r="B159" s="4"/>
      <c r="C159" s="4"/>
      <c r="D159" s="6">
        <v>0</v>
      </c>
      <c r="F159" s="6">
        <v>0</v>
      </c>
      <c r="I159" s="6">
        <v>0</v>
      </c>
      <c r="K159" s="6">
        <v>0</v>
      </c>
      <c r="M159" s="33" t="str">
        <f>IF(D159&gt;0,J159/D159*10,"")</f>
        <v/>
      </c>
      <c r="N159" s="33" t="str">
        <f>IF(F159&gt;0,K159/F159*10,"")</f>
        <v/>
      </c>
    </row>
    <row r="160" spans="1:14" s="6" customFormat="1" x14ac:dyDescent="0.2">
      <c r="A160" s="7"/>
      <c r="B160" s="4"/>
      <c r="C160" s="4"/>
      <c r="D160" s="6">
        <v>0</v>
      </c>
      <c r="F160" s="6">
        <v>0</v>
      </c>
      <c r="I160" s="6">
        <v>0</v>
      </c>
      <c r="K160" s="6">
        <v>0</v>
      </c>
      <c r="M160" s="33" t="str">
        <f>IF(D160&gt;0,J160/D160*10,"")</f>
        <v/>
      </c>
      <c r="N160" s="33" t="str">
        <f>IF(F160&gt;0,K160/F160*10,"")</f>
        <v/>
      </c>
    </row>
    <row r="161" spans="1:14" s="6" customFormat="1" x14ac:dyDescent="0.2">
      <c r="A161" s="7"/>
      <c r="B161" s="4"/>
      <c r="C161" s="4"/>
      <c r="D161" s="6">
        <v>0</v>
      </c>
      <c r="F161" s="6">
        <v>0</v>
      </c>
      <c r="I161" s="6">
        <v>0</v>
      </c>
      <c r="K161" s="6">
        <v>0</v>
      </c>
      <c r="M161" s="33" t="str">
        <f>IF(D161&gt;0,J161/D161*10,"")</f>
        <v/>
      </c>
      <c r="N161" s="33" t="str">
        <f>IF(F161&gt;0,K161/F161*10,"")</f>
        <v/>
      </c>
    </row>
    <row r="162" spans="1:14" s="6" customFormat="1" x14ac:dyDescent="0.2">
      <c r="A162" s="7"/>
      <c r="B162" s="4"/>
      <c r="C162" s="4"/>
      <c r="D162" s="6">
        <v>0</v>
      </c>
      <c r="F162" s="6">
        <v>0</v>
      </c>
      <c r="I162" s="6">
        <v>0</v>
      </c>
      <c r="K162" s="6">
        <v>0</v>
      </c>
      <c r="M162" s="33" t="str">
        <f>IF(D162&gt;0,J162/D162*10,"")</f>
        <v/>
      </c>
      <c r="N162" s="33" t="str">
        <f>IF(F162&gt;0,K162/F162*10,"")</f>
        <v/>
      </c>
    </row>
    <row r="163" spans="1:14" s="6" customFormat="1" x14ac:dyDescent="0.2">
      <c r="A163" s="7"/>
      <c r="B163" s="4"/>
      <c r="C163" s="4"/>
      <c r="D163" s="6">
        <v>0</v>
      </c>
      <c r="F163" s="6">
        <v>0</v>
      </c>
      <c r="I163" s="6">
        <v>0</v>
      </c>
      <c r="K163" s="6">
        <v>0</v>
      </c>
      <c r="M163" s="33" t="str">
        <f>IF(D163&gt;0,J163/D163*10,"")</f>
        <v/>
      </c>
      <c r="N163" s="33" t="str">
        <f>IF(F163&gt;0,K163/F163*10,"")</f>
        <v/>
      </c>
    </row>
    <row r="164" spans="1:14" s="6" customFormat="1" x14ac:dyDescent="0.2">
      <c r="A164" s="7"/>
      <c r="B164" s="4"/>
      <c r="C164" s="4"/>
      <c r="D164" s="6">
        <v>0</v>
      </c>
      <c r="F164" s="6">
        <v>0</v>
      </c>
      <c r="I164" s="6">
        <v>0</v>
      </c>
      <c r="K164" s="6">
        <v>0</v>
      </c>
      <c r="M164" s="33" t="str">
        <f>IF(D164&gt;0,J164/D164*10,"")</f>
        <v/>
      </c>
      <c r="N164" s="33" t="str">
        <f>IF(F164&gt;0,K164/F164*10,"")</f>
        <v/>
      </c>
    </row>
    <row r="165" spans="1:14" s="6" customFormat="1" x14ac:dyDescent="0.2">
      <c r="A165" s="7"/>
      <c r="B165" s="4"/>
      <c r="C165" s="4"/>
    </row>
    <row r="166" spans="1:14" s="6" customFormat="1" x14ac:dyDescent="0.2">
      <c r="A166" s="7"/>
      <c r="B166" s="4"/>
      <c r="C166" s="4"/>
    </row>
    <row r="167" spans="1:14" s="6" customFormat="1" x14ac:dyDescent="0.2">
      <c r="A167" s="7"/>
      <c r="B167" s="4"/>
      <c r="C167" s="4"/>
    </row>
    <row r="168" spans="1:14" s="6" customFormat="1" x14ac:dyDescent="0.2">
      <c r="A168" s="7"/>
      <c r="B168" s="4"/>
      <c r="C168" s="4"/>
    </row>
    <row r="169" spans="1:14" s="6" customFormat="1" x14ac:dyDescent="0.2">
      <c r="A169" s="7"/>
      <c r="B169" s="4"/>
      <c r="C169" s="4"/>
    </row>
    <row r="170" spans="1:14" s="6" customFormat="1" x14ac:dyDescent="0.2">
      <c r="A170" s="7"/>
      <c r="B170" s="4"/>
      <c r="C170" s="4"/>
    </row>
    <row r="171" spans="1:14" s="6" customFormat="1" x14ac:dyDescent="0.2">
      <c r="A171" s="7"/>
      <c r="B171" s="4"/>
      <c r="C171" s="4"/>
    </row>
    <row r="172" spans="1:14" s="6" customFormat="1" x14ac:dyDescent="0.2">
      <c r="A172" s="7"/>
      <c r="B172" s="4"/>
      <c r="C172" s="4"/>
    </row>
    <row r="173" spans="1:14" s="6" customFormat="1" x14ac:dyDescent="0.2">
      <c r="A173" s="7"/>
      <c r="B173" s="4"/>
      <c r="C173" s="4"/>
    </row>
    <row r="174" spans="1:14" s="6" customFormat="1" x14ac:dyDescent="0.2">
      <c r="A174" s="7"/>
      <c r="B174" s="4"/>
      <c r="C174" s="4"/>
    </row>
    <row r="175" spans="1:14" s="6" customFormat="1" x14ac:dyDescent="0.2">
      <c r="A175" s="7"/>
      <c r="B175" s="4"/>
      <c r="C175" s="4"/>
    </row>
    <row r="176" spans="1:14" s="6" customFormat="1" x14ac:dyDescent="0.2">
      <c r="A176" s="7"/>
      <c r="B176" s="4"/>
      <c r="C176" s="4"/>
    </row>
    <row r="177" spans="1:3" s="6" customFormat="1" x14ac:dyDescent="0.2">
      <c r="A177" s="7"/>
      <c r="B177" s="4"/>
      <c r="C177" s="4"/>
    </row>
    <row r="178" spans="1:3" s="6" customFormat="1" x14ac:dyDescent="0.2">
      <c r="A178" s="7"/>
      <c r="B178" s="4"/>
      <c r="C178" s="4"/>
    </row>
    <row r="179" spans="1:3" s="6" customFormat="1" x14ac:dyDescent="0.2">
      <c r="A179" s="7"/>
      <c r="B179" s="4"/>
      <c r="C179" s="4"/>
    </row>
    <row r="180" spans="1:3" s="6" customFormat="1" x14ac:dyDescent="0.2">
      <c r="A180" s="7"/>
      <c r="B180" s="4"/>
      <c r="C180" s="4"/>
    </row>
    <row r="181" spans="1:3" s="6" customFormat="1" x14ac:dyDescent="0.2">
      <c r="A181" s="7"/>
      <c r="B181" s="4"/>
      <c r="C181" s="4"/>
    </row>
    <row r="182" spans="1:3" s="6" customFormat="1" x14ac:dyDescent="0.2">
      <c r="A182" s="7"/>
      <c r="B182" s="4"/>
      <c r="C182" s="4"/>
    </row>
    <row r="183" spans="1:3" s="6" customFormat="1" x14ac:dyDescent="0.2">
      <c r="A183" s="7"/>
      <c r="B183" s="4"/>
      <c r="C183" s="4"/>
    </row>
    <row r="184" spans="1:3" s="6" customFormat="1" x14ac:dyDescent="0.2">
      <c r="A184" s="7"/>
      <c r="B184" s="4"/>
      <c r="C184" s="4"/>
    </row>
    <row r="185" spans="1:3" s="6" customFormat="1" x14ac:dyDescent="0.2">
      <c r="A185" s="7"/>
      <c r="B185" s="4"/>
      <c r="C185" s="4"/>
    </row>
    <row r="186" spans="1:3" s="6" customFormat="1" x14ac:dyDescent="0.2">
      <c r="A186" s="7"/>
      <c r="B186" s="4"/>
      <c r="C186" s="4"/>
    </row>
    <row r="187" spans="1:3" s="6" customFormat="1" x14ac:dyDescent="0.2">
      <c r="A187" s="7"/>
      <c r="B187" s="4"/>
      <c r="C187" s="4"/>
    </row>
    <row r="188" spans="1:3" s="6" customFormat="1" x14ac:dyDescent="0.2">
      <c r="A188" s="7"/>
      <c r="B188" s="4"/>
      <c r="C188" s="4"/>
    </row>
    <row r="189" spans="1:3" s="6" customFormat="1" x14ac:dyDescent="0.2">
      <c r="A189" s="7"/>
      <c r="B189" s="4"/>
      <c r="C189" s="4"/>
    </row>
    <row r="190" spans="1:3" s="6" customFormat="1" x14ac:dyDescent="0.2">
      <c r="A190" s="7"/>
      <c r="B190" s="4"/>
      <c r="C190" s="4"/>
    </row>
    <row r="191" spans="1:3" s="6" customFormat="1" x14ac:dyDescent="0.2">
      <c r="A191" s="7"/>
      <c r="B191" s="4"/>
      <c r="C191" s="4"/>
    </row>
    <row r="192" spans="1:3" s="6" customFormat="1" x14ac:dyDescent="0.2">
      <c r="A192" s="7"/>
      <c r="B192" s="4"/>
      <c r="C192" s="4"/>
    </row>
    <row r="193" spans="1:3" s="6" customFormat="1" x14ac:dyDescent="0.2">
      <c r="A193" s="7"/>
      <c r="B193" s="4"/>
      <c r="C193" s="4"/>
    </row>
    <row r="194" spans="1:3" s="6" customFormat="1" x14ac:dyDescent="0.2">
      <c r="A194" s="7"/>
      <c r="B194" s="4"/>
      <c r="C194" s="4"/>
    </row>
    <row r="195" spans="1:3" s="6" customFormat="1" x14ac:dyDescent="0.2">
      <c r="A195" s="7"/>
      <c r="B195" s="4"/>
      <c r="C195" s="4"/>
    </row>
    <row r="196" spans="1:3" s="6" customFormat="1" x14ac:dyDescent="0.2">
      <c r="A196" s="7"/>
      <c r="B196" s="4"/>
      <c r="C196" s="4"/>
    </row>
    <row r="197" spans="1:3" s="6" customFormat="1" x14ac:dyDescent="0.2">
      <c r="A197" s="7"/>
      <c r="B197" s="4"/>
      <c r="C197" s="4"/>
    </row>
    <row r="198" spans="1:3" s="6" customFormat="1" x14ac:dyDescent="0.2">
      <c r="A198" s="7"/>
      <c r="B198" s="4"/>
      <c r="C198" s="4"/>
    </row>
    <row r="199" spans="1:3" s="6" customFormat="1" x14ac:dyDescent="0.2">
      <c r="A199" s="7"/>
      <c r="B199" s="4"/>
      <c r="C199" s="4"/>
    </row>
    <row r="200" spans="1:3" s="6" customFormat="1" x14ac:dyDescent="0.2">
      <c r="A200" s="7"/>
      <c r="B200" s="4"/>
      <c r="C200" s="4"/>
    </row>
    <row r="201" spans="1:3" s="6" customFormat="1" x14ac:dyDescent="0.2">
      <c r="A201" s="7"/>
      <c r="B201" s="4"/>
      <c r="C201" s="4"/>
    </row>
    <row r="202" spans="1:3" s="6" customFormat="1" x14ac:dyDescent="0.2">
      <c r="A202" s="7"/>
      <c r="B202" s="4"/>
      <c r="C202" s="4"/>
    </row>
    <row r="203" spans="1:3" s="6" customFormat="1" x14ac:dyDescent="0.2">
      <c r="A203" s="7"/>
      <c r="B203" s="4"/>
      <c r="C203" s="4"/>
    </row>
    <row r="204" spans="1:3" s="6" customFormat="1" x14ac:dyDescent="0.2">
      <c r="A204" s="7"/>
      <c r="B204" s="4"/>
      <c r="C204" s="4"/>
    </row>
    <row r="205" spans="1:3" s="6" customFormat="1" x14ac:dyDescent="0.2">
      <c r="A205" s="7"/>
      <c r="B205" s="4"/>
      <c r="C205" s="4"/>
    </row>
    <row r="206" spans="1:3" s="6" customFormat="1" x14ac:dyDescent="0.2">
      <c r="A206" s="7"/>
      <c r="B206" s="4"/>
      <c r="C206" s="4"/>
    </row>
    <row r="207" spans="1:3" s="6" customFormat="1" x14ac:dyDescent="0.2">
      <c r="A207" s="7"/>
      <c r="B207" s="4"/>
      <c r="C207" s="4"/>
    </row>
    <row r="208" spans="1:3" s="6" customFormat="1" ht="0.75" customHeight="1" x14ac:dyDescent="0.2">
      <c r="A208" s="7"/>
      <c r="B208" s="4"/>
      <c r="C208" s="4"/>
    </row>
    <row r="209" spans="1:3" s="6" customFormat="1" x14ac:dyDescent="0.2">
      <c r="A209" s="7"/>
      <c r="B209" s="4"/>
      <c r="C209" s="4"/>
    </row>
    <row r="210" spans="1:3" s="6" customFormat="1" x14ac:dyDescent="0.2">
      <c r="A210" s="7"/>
      <c r="B210" s="4"/>
      <c r="C210" s="4"/>
    </row>
    <row r="211" spans="1:3" s="6" customFormat="1" x14ac:dyDescent="0.2">
      <c r="A211" s="7"/>
      <c r="B211" s="4"/>
      <c r="C211" s="4"/>
    </row>
    <row r="212" spans="1:3" s="6" customFormat="1" x14ac:dyDescent="0.2">
      <c r="A212" s="7"/>
      <c r="B212" s="4"/>
      <c r="C212" s="4"/>
    </row>
    <row r="213" spans="1:3" s="6" customFormat="1" x14ac:dyDescent="0.2">
      <c r="A213" s="7"/>
      <c r="B213" s="4"/>
      <c r="C213" s="4"/>
    </row>
    <row r="214" spans="1:3" s="6" customFormat="1" x14ac:dyDescent="0.2">
      <c r="A214" s="7"/>
      <c r="B214" s="4"/>
      <c r="C214" s="4"/>
    </row>
    <row r="215" spans="1:3" s="6" customFormat="1" x14ac:dyDescent="0.2">
      <c r="A215" s="7"/>
      <c r="B215" s="4"/>
      <c r="C215" s="4"/>
    </row>
    <row r="216" spans="1:3" s="6" customFormat="1" x14ac:dyDescent="0.2">
      <c r="A216" s="7"/>
      <c r="B216" s="4"/>
      <c r="C216" s="4"/>
    </row>
    <row r="217" spans="1:3" s="6" customFormat="1" x14ac:dyDescent="0.2">
      <c r="A217" s="7"/>
      <c r="B217" s="4"/>
      <c r="C217" s="4"/>
    </row>
    <row r="218" spans="1:3" s="6" customFormat="1" x14ac:dyDescent="0.2">
      <c r="A218" s="7"/>
      <c r="B218" s="4"/>
      <c r="C218" s="4"/>
    </row>
    <row r="219" spans="1:3" s="6" customFormat="1" x14ac:dyDescent="0.2">
      <c r="A219" s="7"/>
      <c r="B219" s="4"/>
      <c r="C219" s="4"/>
    </row>
    <row r="220" spans="1:3" s="6" customFormat="1" x14ac:dyDescent="0.2">
      <c r="A220" s="7"/>
      <c r="B220" s="4"/>
      <c r="C220" s="4"/>
    </row>
    <row r="221" spans="1:3" s="6" customFormat="1" x14ac:dyDescent="0.2">
      <c r="A221" s="7"/>
      <c r="B221" s="4"/>
      <c r="C221" s="4"/>
    </row>
    <row r="222" spans="1:3" s="6" customFormat="1" x14ac:dyDescent="0.2">
      <c r="A222" s="7"/>
      <c r="B222" s="4"/>
      <c r="C222" s="4"/>
    </row>
    <row r="223" spans="1:3" s="6" customFormat="1" x14ac:dyDescent="0.2">
      <c r="A223" s="7"/>
      <c r="B223" s="4"/>
      <c r="C223" s="4"/>
    </row>
    <row r="224" spans="1:3" s="6" customFormat="1" x14ac:dyDescent="0.2">
      <c r="A224" s="7"/>
      <c r="B224" s="4"/>
      <c r="C224" s="4"/>
    </row>
    <row r="225" spans="1:3" s="6" customFormat="1" x14ac:dyDescent="0.2">
      <c r="A225" s="7"/>
      <c r="B225" s="4"/>
      <c r="C225" s="4"/>
    </row>
    <row r="226" spans="1:3" s="6" customFormat="1" x14ac:dyDescent="0.2">
      <c r="A226" s="7"/>
      <c r="B226" s="4"/>
      <c r="C226" s="4"/>
    </row>
    <row r="227" spans="1:3" s="6" customFormat="1" x14ac:dyDescent="0.2">
      <c r="A227" s="7"/>
      <c r="B227" s="4"/>
      <c r="C227" s="4"/>
    </row>
    <row r="228" spans="1:3" s="6" customFormat="1" x14ac:dyDescent="0.2">
      <c r="A228" s="7"/>
      <c r="B228" s="4"/>
      <c r="C228" s="4"/>
    </row>
    <row r="229" spans="1:3" s="6" customFormat="1" x14ac:dyDescent="0.2">
      <c r="A229" s="7"/>
      <c r="B229" s="4"/>
      <c r="C229" s="4"/>
    </row>
    <row r="230" spans="1:3" s="6" customFormat="1" x14ac:dyDescent="0.2">
      <c r="A230" s="7"/>
      <c r="B230" s="4"/>
      <c r="C230" s="4"/>
    </row>
    <row r="231" spans="1:3" s="6" customFormat="1" x14ac:dyDescent="0.2">
      <c r="A231" s="7"/>
      <c r="B231" s="4"/>
      <c r="C231" s="4"/>
    </row>
    <row r="232" spans="1:3" s="6" customFormat="1" x14ac:dyDescent="0.2">
      <c r="A232" s="7"/>
      <c r="B232" s="4"/>
      <c r="C232" s="4"/>
    </row>
    <row r="233" spans="1:3" s="6" customFormat="1" x14ac:dyDescent="0.2">
      <c r="A233" s="7"/>
      <c r="B233" s="4"/>
      <c r="C233" s="4"/>
    </row>
    <row r="234" spans="1:3" s="6" customFormat="1" x14ac:dyDescent="0.2">
      <c r="A234" s="7"/>
      <c r="B234" s="4"/>
      <c r="C234" s="4"/>
    </row>
    <row r="235" spans="1:3" s="6" customFormat="1" x14ac:dyDescent="0.2">
      <c r="A235" s="7"/>
      <c r="B235" s="4"/>
      <c r="C235" s="4"/>
    </row>
    <row r="236" spans="1:3" s="6" customFormat="1" x14ac:dyDescent="0.2">
      <c r="A236" s="7"/>
      <c r="B236" s="4"/>
      <c r="C236" s="4"/>
    </row>
    <row r="237" spans="1:3" s="6" customFormat="1" x14ac:dyDescent="0.2">
      <c r="A237" s="7"/>
      <c r="B237" s="4"/>
      <c r="C237" s="4"/>
    </row>
    <row r="238" spans="1:3" s="6" customFormat="1" x14ac:dyDescent="0.2">
      <c r="A238" s="7"/>
      <c r="B238" s="4"/>
      <c r="C238" s="4"/>
    </row>
    <row r="239" spans="1:3" s="6" customFormat="1" x14ac:dyDescent="0.2">
      <c r="A239" s="7"/>
      <c r="B239" s="4"/>
      <c r="C239" s="4"/>
    </row>
    <row r="240" spans="1:3" s="6" customFormat="1" x14ac:dyDescent="0.2">
      <c r="A240" s="7"/>
      <c r="B240" s="4"/>
      <c r="C240" s="4"/>
    </row>
    <row r="241" spans="1:3" s="6" customFormat="1" x14ac:dyDescent="0.2">
      <c r="A241" s="7"/>
      <c r="B241" s="4"/>
      <c r="C241" s="4"/>
    </row>
    <row r="242" spans="1:3" s="6" customFormat="1" x14ac:dyDescent="0.2">
      <c r="A242" s="7"/>
      <c r="B242" s="4"/>
      <c r="C242" s="4"/>
    </row>
    <row r="243" spans="1:3" s="6" customFormat="1" x14ac:dyDescent="0.2">
      <c r="A243" s="7"/>
      <c r="B243" s="4"/>
      <c r="C243" s="4"/>
    </row>
    <row r="244" spans="1:3" s="6" customFormat="1" x14ac:dyDescent="0.2">
      <c r="A244" s="7"/>
      <c r="B244" s="4"/>
      <c r="C244" s="4"/>
    </row>
    <row r="245" spans="1:3" s="6" customFormat="1" x14ac:dyDescent="0.2">
      <c r="A245" s="7"/>
      <c r="B245" s="4"/>
      <c r="C245" s="4"/>
    </row>
    <row r="246" spans="1:3" s="6" customFormat="1" x14ac:dyDescent="0.2">
      <c r="A246" s="7"/>
    </row>
    <row r="247" spans="1:3" s="6" customFormat="1" x14ac:dyDescent="0.2">
      <c r="A247" s="7"/>
    </row>
    <row r="248" spans="1:3" s="6" customFormat="1" x14ac:dyDescent="0.2">
      <c r="A248" s="7"/>
    </row>
    <row r="249" spans="1:3" s="6" customFormat="1" x14ac:dyDescent="0.2">
      <c r="A249" s="7"/>
    </row>
    <row r="250" spans="1:3" s="6" customFormat="1" x14ac:dyDescent="0.2">
      <c r="A250" s="7"/>
    </row>
    <row r="251" spans="1:3" s="6" customFormat="1" x14ac:dyDescent="0.2">
      <c r="A251" s="7"/>
    </row>
    <row r="252" spans="1:3" s="6" customFormat="1" x14ac:dyDescent="0.2">
      <c r="A252" s="7"/>
    </row>
    <row r="253" spans="1:3" s="6" customFormat="1" x14ac:dyDescent="0.2">
      <c r="A253" s="7"/>
    </row>
    <row r="254" spans="1:3" s="6" customFormat="1" x14ac:dyDescent="0.2">
      <c r="A254" s="7"/>
    </row>
    <row r="255" spans="1:3" s="6" customFormat="1" x14ac:dyDescent="0.2">
      <c r="A255" s="7"/>
    </row>
    <row r="256" spans="1:3" s="6" customFormat="1" x14ac:dyDescent="0.2">
      <c r="A256" s="7"/>
    </row>
    <row r="257" spans="1:1" s="6" customFormat="1" x14ac:dyDescent="0.2">
      <c r="A257" s="7"/>
    </row>
    <row r="258" spans="1:1" s="6" customFormat="1" x14ac:dyDescent="0.2">
      <c r="A258" s="7"/>
    </row>
    <row r="259" spans="1:1" s="6" customFormat="1" x14ac:dyDescent="0.2">
      <c r="A259" s="7"/>
    </row>
    <row r="260" spans="1:1" s="6" customFormat="1" x14ac:dyDescent="0.2">
      <c r="A260" s="7"/>
    </row>
    <row r="261" spans="1:1" s="6" customFormat="1" x14ac:dyDescent="0.2">
      <c r="A261" s="7"/>
    </row>
    <row r="262" spans="1:1" s="6" customFormat="1" x14ac:dyDescent="0.2">
      <c r="A262" s="7"/>
    </row>
    <row r="263" spans="1:1" s="6" customFormat="1" x14ac:dyDescent="0.2">
      <c r="A263" s="7"/>
    </row>
    <row r="264" spans="1:1" s="6" customFormat="1" x14ac:dyDescent="0.2">
      <c r="A264" s="7"/>
    </row>
    <row r="265" spans="1:1" s="6" customFormat="1" x14ac:dyDescent="0.2">
      <c r="A265" s="7"/>
    </row>
    <row r="266" spans="1:1" s="6" customFormat="1" x14ac:dyDescent="0.2">
      <c r="A266" s="7"/>
    </row>
    <row r="267" spans="1:1" s="6" customFormat="1" x14ac:dyDescent="0.2">
      <c r="A267" s="7"/>
    </row>
    <row r="268" spans="1:1" s="6" customFormat="1" x14ac:dyDescent="0.2">
      <c r="A268" s="7"/>
    </row>
    <row r="269" spans="1:1" s="6" customFormat="1" x14ac:dyDescent="0.2">
      <c r="A269" s="7"/>
    </row>
    <row r="270" spans="1:1" s="6" customFormat="1" x14ac:dyDescent="0.2">
      <c r="A270" s="7"/>
    </row>
    <row r="271" spans="1:1" s="6" customFormat="1" x14ac:dyDescent="0.2">
      <c r="A271" s="7"/>
    </row>
    <row r="272" spans="1:1" s="6" customFormat="1" x14ac:dyDescent="0.2">
      <c r="A272" s="7"/>
    </row>
    <row r="273" spans="1:1" s="6" customFormat="1" x14ac:dyDescent="0.2">
      <c r="A273" s="7"/>
    </row>
    <row r="274" spans="1:1" s="6" customFormat="1" x14ac:dyDescent="0.2">
      <c r="A274" s="7"/>
    </row>
    <row r="275" spans="1:1" s="6" customFormat="1" x14ac:dyDescent="0.2">
      <c r="A275" s="7"/>
    </row>
    <row r="276" spans="1:1" s="6" customFormat="1" x14ac:dyDescent="0.2">
      <c r="A276" s="7"/>
    </row>
    <row r="277" spans="1:1" s="6" customFormat="1" x14ac:dyDescent="0.2">
      <c r="A277" s="7"/>
    </row>
    <row r="278" spans="1:1" s="6" customFormat="1" x14ac:dyDescent="0.2">
      <c r="A278" s="7"/>
    </row>
    <row r="279" spans="1:1" s="6" customFormat="1" x14ac:dyDescent="0.2">
      <c r="A279" s="7"/>
    </row>
    <row r="280" spans="1:1" s="6" customFormat="1" x14ac:dyDescent="0.2">
      <c r="A280" s="7"/>
    </row>
    <row r="281" spans="1:1" s="6" customFormat="1" x14ac:dyDescent="0.2">
      <c r="A281" s="7"/>
    </row>
    <row r="282" spans="1:1" s="6" customFormat="1" x14ac:dyDescent="0.2">
      <c r="A282" s="7"/>
    </row>
    <row r="283" spans="1:1" s="6" customFormat="1" x14ac:dyDescent="0.2">
      <c r="A283" s="7"/>
    </row>
    <row r="284" spans="1:1" s="6" customFormat="1" x14ac:dyDescent="0.2">
      <c r="A284" s="7"/>
    </row>
    <row r="285" spans="1:1" s="6" customFormat="1" x14ac:dyDescent="0.2">
      <c r="A285" s="7"/>
    </row>
    <row r="286" spans="1:1" s="6" customFormat="1" x14ac:dyDescent="0.2">
      <c r="A286" s="7"/>
    </row>
    <row r="287" spans="1:1" s="6" customFormat="1" x14ac:dyDescent="0.2">
      <c r="A287" s="7"/>
    </row>
    <row r="288" spans="1:1" s="6" customFormat="1" x14ac:dyDescent="0.2">
      <c r="A288" s="7"/>
    </row>
    <row r="289" spans="1:1" s="6" customFormat="1" x14ac:dyDescent="0.2">
      <c r="A289" s="7"/>
    </row>
    <row r="290" spans="1:1" s="6" customFormat="1" x14ac:dyDescent="0.2">
      <c r="A290" s="7"/>
    </row>
    <row r="291" spans="1:1" s="6" customFormat="1" x14ac:dyDescent="0.2">
      <c r="A291" s="7"/>
    </row>
    <row r="292" spans="1:1" s="6" customFormat="1" x14ac:dyDescent="0.2">
      <c r="A292" s="7"/>
    </row>
    <row r="293" spans="1:1" s="6" customFormat="1" x14ac:dyDescent="0.2">
      <c r="A293" s="7"/>
    </row>
    <row r="294" spans="1:1" s="6" customFormat="1" x14ac:dyDescent="0.2">
      <c r="A294" s="7"/>
    </row>
    <row r="295" spans="1:1" s="6" customFormat="1" x14ac:dyDescent="0.2">
      <c r="A295" s="7"/>
    </row>
    <row r="296" spans="1:1" s="6" customFormat="1" x14ac:dyDescent="0.2">
      <c r="A296" s="7"/>
    </row>
    <row r="297" spans="1:1" s="6" customFormat="1" x14ac:dyDescent="0.2">
      <c r="A297" s="7"/>
    </row>
    <row r="298" spans="1:1" s="6" customFormat="1" x14ac:dyDescent="0.2">
      <c r="A298" s="7"/>
    </row>
    <row r="299" spans="1:1" s="6" customFormat="1" x14ac:dyDescent="0.2">
      <c r="A299" s="7"/>
    </row>
    <row r="300" spans="1:1" s="6" customFormat="1" x14ac:dyDescent="0.2">
      <c r="A300" s="7"/>
    </row>
    <row r="301" spans="1:1" s="6" customFormat="1" x14ac:dyDescent="0.2">
      <c r="A301" s="7"/>
    </row>
    <row r="302" spans="1:1" s="6" customFormat="1" x14ac:dyDescent="0.2">
      <c r="A302" s="7"/>
    </row>
    <row r="303" spans="1:1" s="6" customFormat="1" x14ac:dyDescent="0.2">
      <c r="A303" s="7"/>
    </row>
    <row r="304" spans="1:1" s="6" customFormat="1" x14ac:dyDescent="0.2">
      <c r="A304" s="7"/>
    </row>
    <row r="305" spans="1:1" s="6" customFormat="1" x14ac:dyDescent="0.2">
      <c r="A305" s="7"/>
    </row>
    <row r="306" spans="1:1" s="6" customFormat="1" x14ac:dyDescent="0.2">
      <c r="A306" s="7"/>
    </row>
    <row r="307" spans="1:1" s="6" customFormat="1" x14ac:dyDescent="0.2">
      <c r="A307" s="7"/>
    </row>
    <row r="308" spans="1:1" s="6" customFormat="1" x14ac:dyDescent="0.2">
      <c r="A308" s="7"/>
    </row>
    <row r="309" spans="1:1" s="6" customFormat="1" x14ac:dyDescent="0.2">
      <c r="A309" s="7"/>
    </row>
    <row r="310" spans="1:1" s="6" customFormat="1" x14ac:dyDescent="0.2">
      <c r="A310" s="7"/>
    </row>
    <row r="311" spans="1:1" s="6" customFormat="1" x14ac:dyDescent="0.2">
      <c r="A311" s="7"/>
    </row>
    <row r="312" spans="1:1" s="6" customFormat="1" x14ac:dyDescent="0.2">
      <c r="A312" s="7"/>
    </row>
    <row r="313" spans="1:1" s="6" customFormat="1" x14ac:dyDescent="0.2">
      <c r="A313" s="7"/>
    </row>
    <row r="314" spans="1:1" s="6" customFormat="1" x14ac:dyDescent="0.2">
      <c r="A314" s="7"/>
    </row>
    <row r="315" spans="1:1" s="6" customFormat="1" x14ac:dyDescent="0.2">
      <c r="A315" s="7"/>
    </row>
    <row r="316" spans="1:1" s="6" customFormat="1" x14ac:dyDescent="0.2">
      <c r="A316" s="7"/>
    </row>
    <row r="317" spans="1:1" s="6" customFormat="1" x14ac:dyDescent="0.2">
      <c r="A317" s="7"/>
    </row>
    <row r="318" spans="1:1" s="6" customFormat="1" x14ac:dyDescent="0.2">
      <c r="A318" s="7"/>
    </row>
    <row r="319" spans="1:1" s="6" customFormat="1" x14ac:dyDescent="0.2">
      <c r="A319" s="7"/>
    </row>
    <row r="320" spans="1:1" s="6" customFormat="1" x14ac:dyDescent="0.2">
      <c r="A320" s="7"/>
    </row>
    <row r="321" spans="1:1" s="6" customFormat="1" x14ac:dyDescent="0.2">
      <c r="A321" s="7"/>
    </row>
    <row r="322" spans="1:1" s="6" customFormat="1" x14ac:dyDescent="0.2">
      <c r="A322" s="7"/>
    </row>
    <row r="323" spans="1:1" s="6" customFormat="1" x14ac:dyDescent="0.2">
      <c r="A323" s="7"/>
    </row>
    <row r="324" spans="1:1" s="6" customFormat="1" x14ac:dyDescent="0.2">
      <c r="A324" s="7"/>
    </row>
    <row r="325" spans="1:1" s="6" customFormat="1" x14ac:dyDescent="0.2">
      <c r="A325" s="7"/>
    </row>
    <row r="326" spans="1:1" s="6" customFormat="1" x14ac:dyDescent="0.2">
      <c r="A326" s="7"/>
    </row>
    <row r="327" spans="1:1" s="6" customFormat="1" x14ac:dyDescent="0.2">
      <c r="A327" s="7"/>
    </row>
    <row r="328" spans="1:1" s="6" customFormat="1" x14ac:dyDescent="0.2">
      <c r="A328" s="7"/>
    </row>
    <row r="329" spans="1:1" s="6" customFormat="1" x14ac:dyDescent="0.2">
      <c r="A329" s="7"/>
    </row>
    <row r="330" spans="1:1" s="6" customFormat="1" x14ac:dyDescent="0.2">
      <c r="A330" s="7"/>
    </row>
    <row r="331" spans="1:1" s="6" customFormat="1" x14ac:dyDescent="0.2">
      <c r="A331" s="7"/>
    </row>
    <row r="332" spans="1:1" s="6" customFormat="1" x14ac:dyDescent="0.2">
      <c r="A332" s="7"/>
    </row>
    <row r="333" spans="1:1" s="6" customFormat="1" x14ac:dyDescent="0.2">
      <c r="A333" s="7"/>
    </row>
    <row r="334" spans="1:1" s="6" customFormat="1" x14ac:dyDescent="0.2">
      <c r="A334" s="7"/>
    </row>
    <row r="335" spans="1:1" s="6" customFormat="1" x14ac:dyDescent="0.2">
      <c r="A335" s="7"/>
    </row>
    <row r="336" spans="1:1" s="6" customFormat="1" x14ac:dyDescent="0.2">
      <c r="A336" s="7"/>
    </row>
    <row r="337" spans="1:1" s="6" customFormat="1" x14ac:dyDescent="0.2">
      <c r="A337" s="7"/>
    </row>
    <row r="338" spans="1:1" s="6" customFormat="1" x14ac:dyDescent="0.2">
      <c r="A338" s="7"/>
    </row>
    <row r="339" spans="1:1" s="6" customFormat="1" x14ac:dyDescent="0.2">
      <c r="A339" s="7"/>
    </row>
    <row r="340" spans="1:1" s="6" customFormat="1" x14ac:dyDescent="0.2">
      <c r="A340" s="7"/>
    </row>
    <row r="341" spans="1:1" s="6" customFormat="1" x14ac:dyDescent="0.2">
      <c r="A341" s="7"/>
    </row>
    <row r="342" spans="1:1" s="6" customFormat="1" x14ac:dyDescent="0.2">
      <c r="A342" s="7"/>
    </row>
    <row r="343" spans="1:1" s="6" customFormat="1" x14ac:dyDescent="0.2">
      <c r="A343" s="7"/>
    </row>
    <row r="344" spans="1:1" s="6" customFormat="1" x14ac:dyDescent="0.2">
      <c r="A344" s="7"/>
    </row>
    <row r="345" spans="1:1" s="6" customFormat="1" x14ac:dyDescent="0.2">
      <c r="A345" s="7"/>
    </row>
    <row r="346" spans="1:1" s="6" customFormat="1" x14ac:dyDescent="0.2">
      <c r="A346" s="7"/>
    </row>
    <row r="347" spans="1:1" s="6" customFormat="1" x14ac:dyDescent="0.2">
      <c r="A347" s="7"/>
    </row>
    <row r="348" spans="1:1" s="6" customFormat="1" x14ac:dyDescent="0.2">
      <c r="A348" s="7"/>
    </row>
    <row r="349" spans="1:1" s="6" customFormat="1" x14ac:dyDescent="0.2">
      <c r="A349" s="7"/>
    </row>
    <row r="350" spans="1:1" s="6" customFormat="1" x14ac:dyDescent="0.2">
      <c r="A350" s="7"/>
    </row>
    <row r="351" spans="1:1" s="6" customFormat="1" x14ac:dyDescent="0.2">
      <c r="A351" s="7"/>
    </row>
    <row r="352" spans="1:1" s="6" customFormat="1" x14ac:dyDescent="0.2">
      <c r="A352" s="7"/>
    </row>
    <row r="353" spans="1:1" s="6" customFormat="1" x14ac:dyDescent="0.2">
      <c r="A353" s="7"/>
    </row>
    <row r="354" spans="1:1" s="6" customFormat="1" x14ac:dyDescent="0.2">
      <c r="A354" s="7"/>
    </row>
    <row r="355" spans="1:1" s="6" customFormat="1" x14ac:dyDescent="0.2">
      <c r="A355" s="7"/>
    </row>
    <row r="356" spans="1:1" s="6" customFormat="1" x14ac:dyDescent="0.2">
      <c r="A356" s="7"/>
    </row>
    <row r="357" spans="1:1" s="6" customFormat="1" x14ac:dyDescent="0.2">
      <c r="A357" s="7"/>
    </row>
    <row r="358" spans="1:1" s="8" customFormat="1" x14ac:dyDescent="0.2">
      <c r="A358" s="7"/>
    </row>
    <row r="359" spans="1:1" s="8" customFormat="1" x14ac:dyDescent="0.2">
      <c r="A359" s="7"/>
    </row>
    <row r="360" spans="1:1" s="8" customFormat="1" x14ac:dyDescent="0.2">
      <c r="A360" s="7"/>
    </row>
    <row r="361" spans="1:1" s="8" customFormat="1" x14ac:dyDescent="0.2">
      <c r="A361" s="7"/>
    </row>
    <row r="362" spans="1:1" s="8" customFormat="1" x14ac:dyDescent="0.2">
      <c r="A362" s="7"/>
    </row>
    <row r="363" spans="1:1" s="8" customFormat="1" x14ac:dyDescent="0.2">
      <c r="A363" s="7"/>
    </row>
    <row r="364" spans="1:1" s="8" customFormat="1" x14ac:dyDescent="0.2">
      <c r="A364" s="7"/>
    </row>
    <row r="365" spans="1:1" s="8" customFormat="1" x14ac:dyDescent="0.2">
      <c r="A365" s="7"/>
    </row>
    <row r="366" spans="1:1" s="8" customFormat="1" x14ac:dyDescent="0.2">
      <c r="A366" s="7"/>
    </row>
    <row r="367" spans="1:1" s="8" customFormat="1" x14ac:dyDescent="0.2">
      <c r="A367" s="7"/>
    </row>
    <row r="368" spans="1:1" s="8" customFormat="1" x14ac:dyDescent="0.2">
      <c r="A368" s="7"/>
    </row>
    <row r="369" spans="1:1" s="8" customFormat="1" x14ac:dyDescent="0.2">
      <c r="A369" s="7"/>
    </row>
    <row r="370" spans="1:1" s="8" customFormat="1" x14ac:dyDescent="0.2">
      <c r="A370" s="7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4" orientation="landscape" r:id="rId1"/>
  <rowBreaks count="1" manualBreakCount="1">
    <brk id="43" min="1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R374"/>
  <sheetViews>
    <sheetView showGridLines="0" showZeros="0" zoomScaleNormal="100" workbookViewId="0">
      <pane ySplit="5" topLeftCell="A6" activePane="bottomLeft" state="frozen"/>
      <selection activeCell="B3" sqref="B3:B4"/>
      <selection pane="bottomLeft" activeCell="J106" sqref="J106"/>
    </sheetView>
  </sheetViews>
  <sheetFormatPr defaultColWidth="9.140625" defaultRowHeight="15" x14ac:dyDescent="0.2"/>
  <cols>
    <col min="1" max="1" width="9.140625" style="7" hidden="1" customWidth="1"/>
    <col min="2" max="2" width="40.28515625" style="181" customWidth="1"/>
    <col min="3" max="3" width="15.42578125" style="5" customWidth="1"/>
    <col min="4" max="4" width="9.7109375" style="7" customWidth="1"/>
    <col min="5" max="5" width="12.7109375" style="7" customWidth="1"/>
    <col min="6" max="6" width="10" style="7" customWidth="1"/>
    <col min="7" max="7" width="10.7109375" style="7" customWidth="1"/>
    <col min="8" max="8" width="23.42578125" style="7" customWidth="1"/>
    <col min="9" max="9" width="11.42578125" style="7" customWidth="1"/>
    <col min="10" max="10" width="12" style="8" customWidth="1"/>
    <col min="11" max="11" width="9.42578125" style="7" customWidth="1"/>
    <col min="12" max="12" width="11.5703125" style="7" customWidth="1"/>
    <col min="13" max="13" width="9.140625" style="7" customWidth="1"/>
    <col min="14" max="14" width="9.28515625" style="7" customWidth="1"/>
    <col min="15" max="15" width="10.7109375" style="7" customWidth="1"/>
    <col min="16" max="16" width="31.28515625" style="7" customWidth="1"/>
    <col min="17" max="17" width="24.140625" style="7" customWidth="1"/>
    <col min="18" max="18" width="20.85546875" style="7" customWidth="1"/>
    <col min="19" max="16384" width="9.140625" style="7"/>
  </cols>
  <sheetData>
    <row r="1" spans="1:18" ht="16.5" customHeight="1" x14ac:dyDescent="0.2">
      <c r="B1" s="180" t="s">
        <v>73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/>
      <c r="Q1" s="114"/>
      <c r="R1" s="177">
        <v>44092</v>
      </c>
    </row>
    <row r="2" spans="1:18" ht="16.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116</v>
      </c>
      <c r="Q2" s="111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2" t="s">
        <v>144</v>
      </c>
      <c r="E3" s="380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128</v>
      </c>
      <c r="Q3" s="111"/>
      <c r="R3" s="114"/>
    </row>
    <row r="4" spans="1:18" s="8" customFormat="1" ht="46.5" customHeight="1" x14ac:dyDescent="0.2">
      <c r="B4" s="359"/>
      <c r="C4" s="366"/>
      <c r="D4" s="189" t="s">
        <v>166</v>
      </c>
      <c r="E4" s="215" t="s">
        <v>165</v>
      </c>
      <c r="F4" s="175" t="s">
        <v>163</v>
      </c>
      <c r="G4" s="293" t="s">
        <v>167</v>
      </c>
      <c r="H4" s="326" t="s">
        <v>168</v>
      </c>
      <c r="I4" s="295" t="s">
        <v>166</v>
      </c>
      <c r="J4" s="352" t="s">
        <v>169</v>
      </c>
      <c r="K4" s="175" t="s">
        <v>163</v>
      </c>
      <c r="L4" s="175" t="s">
        <v>167</v>
      </c>
      <c r="M4" s="175" t="s">
        <v>166</v>
      </c>
      <c r="N4" s="175" t="s">
        <v>163</v>
      </c>
      <c r="O4" s="175" t="s">
        <v>167</v>
      </c>
      <c r="P4" s="118"/>
      <c r="Q4" s="118"/>
      <c r="R4" s="118"/>
    </row>
    <row r="5" spans="1:18" s="54" customFormat="1" ht="15.75" x14ac:dyDescent="0.25">
      <c r="A5" s="101">
        <f>IF(OR(D5="",D5=0),"x",D5)</f>
        <v>139.21993156400001</v>
      </c>
      <c r="B5" s="199" t="s">
        <v>1</v>
      </c>
      <c r="C5" s="272">
        <v>176.59228999999999</v>
      </c>
      <c r="D5" s="129">
        <v>139.21993156400001</v>
      </c>
      <c r="E5" s="235">
        <f>IFERROR(D5/C5*100,0)</f>
        <v>78.836925193053446</v>
      </c>
      <c r="F5" s="234">
        <v>169.07949642</v>
      </c>
      <c r="G5" s="139">
        <f>IFERROR(D5-F5,"")</f>
        <v>-29.859564855999992</v>
      </c>
      <c r="H5" s="321">
        <v>948.524</v>
      </c>
      <c r="I5" s="135">
        <v>1188.0538003543998</v>
      </c>
      <c r="J5" s="321">
        <f>IFERROR(I5/H5*100,"")</f>
        <v>125.25289822444132</v>
      </c>
      <c r="K5" s="135">
        <v>1123.8317470000002</v>
      </c>
      <c r="L5" s="81">
        <f>IFERROR(I5-K5,"")</f>
        <v>64.222053354399577</v>
      </c>
      <c r="M5" s="130">
        <f>IFERROR(IF(D5&gt;0,I5/D5*10,""),"")</f>
        <v>85.336473521267777</v>
      </c>
      <c r="N5" s="73">
        <f>IFERROR(IF(F5&gt;0,K5/F5*10,""),"")</f>
        <v>66.46765402047086</v>
      </c>
      <c r="O5" s="98">
        <f>IFERROR(M5-N5,"")</f>
        <v>18.868819500796917</v>
      </c>
    </row>
    <row r="6" spans="1:18" s="13" customFormat="1" ht="15.75" hidden="1" customHeight="1" x14ac:dyDescent="0.25">
      <c r="A6" s="101" t="str">
        <f t="shared" ref="A6:A69" si="0">IF(OR(D6="",D6=0),"x",D6)</f>
        <v>x</v>
      </c>
      <c r="B6" s="203" t="s">
        <v>2</v>
      </c>
      <c r="C6" s="204">
        <v>0</v>
      </c>
      <c r="D6" s="130">
        <v>0</v>
      </c>
      <c r="E6" s="236">
        <f>IFERROR(D6/C6*100,0)</f>
        <v>0</v>
      </c>
      <c r="F6" s="229">
        <v>0</v>
      </c>
      <c r="G6" s="140">
        <f>IFERROR(D6-F6,"")</f>
        <v>0</v>
      </c>
      <c r="H6" s="237">
        <v>0</v>
      </c>
      <c r="I6" s="237">
        <v>0</v>
      </c>
      <c r="J6" s="237" t="str">
        <f>IFERROR(I6/H6*100,"")</f>
        <v/>
      </c>
      <c r="K6" s="229">
        <v>0</v>
      </c>
      <c r="L6" s="157">
        <f>IFERROR(I6-K6,"")</f>
        <v>0</v>
      </c>
      <c r="M6" s="130" t="str">
        <f>IFERROR(IF(D6&gt;0,I6/D6*10,""),"")</f>
        <v/>
      </c>
      <c r="N6" s="76" t="str">
        <f>IFERROR(IF(F6&gt;0,K6/F6*10,""),"")</f>
        <v/>
      </c>
      <c r="O6" s="98" t="str">
        <f t="shared" ref="O6:O69" si="1">IFERROR(M6-N6,"")</f>
        <v/>
      </c>
    </row>
    <row r="7" spans="1:18" s="1" customFormat="1" ht="15" hidden="1" customHeight="1" x14ac:dyDescent="0.2">
      <c r="A7" s="101" t="str">
        <f t="shared" si="0"/>
        <v>x</v>
      </c>
      <c r="B7" s="205" t="s">
        <v>3</v>
      </c>
      <c r="C7" s="206">
        <v>0</v>
      </c>
      <c r="D7" s="131">
        <v>0</v>
      </c>
      <c r="E7" s="230">
        <f>IFERROR(D7/C7*100,0)</f>
        <v>0</v>
      </c>
      <c r="F7" s="131">
        <v>0</v>
      </c>
      <c r="G7" s="99">
        <f>IFERROR(D7-F7,"")</f>
        <v>0</v>
      </c>
      <c r="H7" s="301"/>
      <c r="I7" s="230">
        <v>0</v>
      </c>
      <c r="J7" s="301" t="str">
        <f>IFERROR(I7/H7*100,"")</f>
        <v/>
      </c>
      <c r="K7" s="131">
        <v>0</v>
      </c>
      <c r="L7" s="83">
        <f>IFERROR(I7-K7,"")</f>
        <v>0</v>
      </c>
      <c r="M7" s="131" t="str">
        <f>IFERROR(IF(D7&gt;0,I7/D7*10,""),"")</f>
        <v/>
      </c>
      <c r="N7" s="74" t="str">
        <f>IFERROR(IF(F7&gt;0,K7/F7*10,""),"")</f>
        <v/>
      </c>
      <c r="O7" s="141" t="str">
        <f t="shared" si="1"/>
        <v/>
      </c>
    </row>
    <row r="8" spans="1:18" s="1" customFormat="1" ht="15" hidden="1" customHeight="1" x14ac:dyDescent="0.2">
      <c r="A8" s="101" t="str">
        <f t="shared" si="0"/>
        <v>x</v>
      </c>
      <c r="B8" s="205" t="s">
        <v>4</v>
      </c>
      <c r="C8" s="206">
        <v>0</v>
      </c>
      <c r="D8" s="131">
        <v>0</v>
      </c>
      <c r="E8" s="230">
        <f>IFERROR(D8/C8*100,0)</f>
        <v>0</v>
      </c>
      <c r="F8" s="131">
        <v>0</v>
      </c>
      <c r="G8" s="99">
        <f>IFERROR(D8-F8,"")</f>
        <v>0</v>
      </c>
      <c r="H8" s="301"/>
      <c r="I8" s="230">
        <v>0</v>
      </c>
      <c r="J8" s="301" t="str">
        <f>IFERROR(I8/H8*100,"")</f>
        <v/>
      </c>
      <c r="K8" s="131">
        <v>0</v>
      </c>
      <c r="L8" s="83">
        <f>IFERROR(I8-K8,"")</f>
        <v>0</v>
      </c>
      <c r="M8" s="131" t="str">
        <f>IFERROR(IF(D8&gt;0,I8/D8*10,""),"")</f>
        <v/>
      </c>
      <c r="N8" s="74" t="str">
        <f>IFERROR(IF(F8&gt;0,K8/F8*10,""),"")</f>
        <v/>
      </c>
      <c r="O8" s="141" t="str">
        <f t="shared" si="1"/>
        <v/>
      </c>
    </row>
    <row r="9" spans="1:18" s="1" customFormat="1" ht="15" hidden="1" customHeight="1" x14ac:dyDescent="0.2">
      <c r="A9" s="101" t="str">
        <f t="shared" si="0"/>
        <v>x</v>
      </c>
      <c r="B9" s="205" t="s">
        <v>5</v>
      </c>
      <c r="C9" s="206">
        <v>0</v>
      </c>
      <c r="D9" s="131">
        <v>0</v>
      </c>
      <c r="E9" s="230">
        <f>IFERROR(D9/C9*100,0)</f>
        <v>0</v>
      </c>
      <c r="F9" s="131">
        <v>0</v>
      </c>
      <c r="G9" s="99">
        <f>IFERROR(D9-F9,"")</f>
        <v>0</v>
      </c>
      <c r="H9" s="301"/>
      <c r="I9" s="230">
        <v>0</v>
      </c>
      <c r="J9" s="301" t="str">
        <f>IFERROR(I9/H9*100,"")</f>
        <v/>
      </c>
      <c r="K9" s="131">
        <v>0</v>
      </c>
      <c r="L9" s="83">
        <f>IFERROR(I9-K9,"")</f>
        <v>0</v>
      </c>
      <c r="M9" s="131" t="str">
        <f>IFERROR(IF(D9&gt;0,I9/D9*10,""),"")</f>
        <v/>
      </c>
      <c r="N9" s="74" t="str">
        <f>IFERROR(IF(F9&gt;0,K9/F9*10,""),"")</f>
        <v/>
      </c>
      <c r="O9" s="141" t="str">
        <f t="shared" si="1"/>
        <v/>
      </c>
    </row>
    <row r="10" spans="1:18" s="1" customFormat="1" ht="15" hidden="1" customHeight="1" x14ac:dyDescent="0.2">
      <c r="A10" s="101" t="str">
        <f t="shared" si="0"/>
        <v>x</v>
      </c>
      <c r="B10" s="205" t="s">
        <v>6</v>
      </c>
      <c r="C10" s="206">
        <v>0</v>
      </c>
      <c r="D10" s="131">
        <v>0</v>
      </c>
      <c r="E10" s="230">
        <f>IFERROR(D10/C10*100,0)</f>
        <v>0</v>
      </c>
      <c r="F10" s="131">
        <v>0</v>
      </c>
      <c r="G10" s="99">
        <f>IFERROR(D10-F10,"")</f>
        <v>0</v>
      </c>
      <c r="H10" s="301"/>
      <c r="I10" s="230">
        <v>0</v>
      </c>
      <c r="J10" s="301" t="str">
        <f>IFERROR(I10/H10*100,"")</f>
        <v/>
      </c>
      <c r="K10" s="131">
        <v>0</v>
      </c>
      <c r="L10" s="83">
        <f>IFERROR(I10-K10,"")</f>
        <v>0</v>
      </c>
      <c r="M10" s="131" t="str">
        <f>IFERROR(IF(D10&gt;0,I10/D10*10,""),"")</f>
        <v/>
      </c>
      <c r="N10" s="74" t="str">
        <f>IFERROR(IF(F10&gt;0,K10/F10*10,""),"")</f>
        <v/>
      </c>
      <c r="O10" s="141" t="str">
        <f t="shared" si="1"/>
        <v/>
      </c>
    </row>
    <row r="11" spans="1:18" s="1" customFormat="1" ht="15" hidden="1" customHeight="1" x14ac:dyDescent="0.2">
      <c r="A11" s="101" t="str">
        <f t="shared" si="0"/>
        <v>x</v>
      </c>
      <c r="B11" s="205" t="s">
        <v>7</v>
      </c>
      <c r="C11" s="206">
        <v>0</v>
      </c>
      <c r="D11" s="131">
        <v>0</v>
      </c>
      <c r="E11" s="230">
        <f>IFERROR(D11/C11*100,0)</f>
        <v>0</v>
      </c>
      <c r="F11" s="131">
        <v>0</v>
      </c>
      <c r="G11" s="99">
        <f>IFERROR(D11-F11,"")</f>
        <v>0</v>
      </c>
      <c r="H11" s="301"/>
      <c r="I11" s="230">
        <v>0</v>
      </c>
      <c r="J11" s="301" t="str">
        <f>IFERROR(I11/H11*100,"")</f>
        <v/>
      </c>
      <c r="K11" s="131">
        <v>0</v>
      </c>
      <c r="L11" s="8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141" t="str">
        <f t="shared" si="1"/>
        <v/>
      </c>
    </row>
    <row r="12" spans="1:18" s="1" customFormat="1" ht="15" hidden="1" customHeight="1" x14ac:dyDescent="0.2">
      <c r="A12" s="101" t="str">
        <f t="shared" si="0"/>
        <v>x</v>
      </c>
      <c r="B12" s="205" t="s">
        <v>8</v>
      </c>
      <c r="C12" s="206">
        <v>0</v>
      </c>
      <c r="D12" s="131">
        <v>0</v>
      </c>
      <c r="E12" s="230">
        <f>IFERROR(D12/C12*100,0)</f>
        <v>0</v>
      </c>
      <c r="F12" s="131">
        <v>0</v>
      </c>
      <c r="G12" s="99">
        <f>IFERROR(D12-F12,"")</f>
        <v>0</v>
      </c>
      <c r="H12" s="301"/>
      <c r="I12" s="230">
        <v>0</v>
      </c>
      <c r="J12" s="301" t="str">
        <f>IFERROR(I12/H12*100,"")</f>
        <v/>
      </c>
      <c r="K12" s="131">
        <v>0</v>
      </c>
      <c r="L12" s="8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141" t="str">
        <f t="shared" si="1"/>
        <v/>
      </c>
      <c r="P12" s="18"/>
      <c r="Q12" s="18"/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>
        <v>0</v>
      </c>
      <c r="D13" s="131">
        <v>0</v>
      </c>
      <c r="E13" s="230">
        <f>IFERROR(D13/C13*100,0)</f>
        <v>0</v>
      </c>
      <c r="F13" s="131">
        <v>0</v>
      </c>
      <c r="G13" s="99">
        <f>IFERROR(D13-F13,"")</f>
        <v>0</v>
      </c>
      <c r="H13" s="301"/>
      <c r="I13" s="230">
        <v>0</v>
      </c>
      <c r="J13" s="301" t="str">
        <f>IFERROR(I13/H13*100,"")</f>
        <v/>
      </c>
      <c r="K13" s="131">
        <v>0</v>
      </c>
      <c r="L13" s="8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141" t="str">
        <f t="shared" si="1"/>
        <v/>
      </c>
    </row>
    <row r="14" spans="1:18" s="1" customFormat="1" ht="15" hidden="1" customHeight="1" x14ac:dyDescent="0.2">
      <c r="A14" s="101" t="str">
        <f t="shared" si="0"/>
        <v>x</v>
      </c>
      <c r="B14" s="205" t="s">
        <v>10</v>
      </c>
      <c r="C14" s="206">
        <v>0</v>
      </c>
      <c r="D14" s="131">
        <v>0</v>
      </c>
      <c r="E14" s="230">
        <f>IFERROR(D14/C14*100,0)</f>
        <v>0</v>
      </c>
      <c r="F14" s="131">
        <v>0</v>
      </c>
      <c r="G14" s="99">
        <f>IFERROR(D14-F14,"")</f>
        <v>0</v>
      </c>
      <c r="H14" s="301"/>
      <c r="I14" s="230">
        <v>0</v>
      </c>
      <c r="J14" s="301" t="str">
        <f>IFERROR(I14/H14*100,"")</f>
        <v/>
      </c>
      <c r="K14" s="131">
        <v>0</v>
      </c>
      <c r="L14" s="83">
        <f>IFERROR(I14-K14,"")</f>
        <v>0</v>
      </c>
      <c r="M14" s="131" t="str">
        <f>IFERROR(IF(D14&gt;0,I14/D14*10,""),"")</f>
        <v/>
      </c>
      <c r="N14" s="74" t="str">
        <f>IFERROR(IF(F14&gt;0,K14/F14*10,""),"")</f>
        <v/>
      </c>
      <c r="O14" s="141" t="str">
        <f t="shared" si="1"/>
        <v/>
      </c>
    </row>
    <row r="15" spans="1:18" s="1" customFormat="1" ht="15" hidden="1" customHeight="1" x14ac:dyDescent="0.2">
      <c r="A15" s="101" t="str">
        <f t="shared" si="0"/>
        <v>x</v>
      </c>
      <c r="B15" s="205" t="s">
        <v>11</v>
      </c>
      <c r="C15" s="206">
        <v>0</v>
      </c>
      <c r="D15" s="131">
        <v>0</v>
      </c>
      <c r="E15" s="230">
        <f>IFERROR(D15/C15*100,0)</f>
        <v>0</v>
      </c>
      <c r="F15" s="131">
        <v>0</v>
      </c>
      <c r="G15" s="99">
        <f>IFERROR(D15-F15,"")</f>
        <v>0</v>
      </c>
      <c r="H15" s="301"/>
      <c r="I15" s="230">
        <v>0</v>
      </c>
      <c r="J15" s="301" t="str">
        <f>IFERROR(I15/H15*100,"")</f>
        <v/>
      </c>
      <c r="K15" s="131">
        <v>0</v>
      </c>
      <c r="L15" s="83">
        <f>IFERROR(I15-K15,"")</f>
        <v>0</v>
      </c>
      <c r="M15" s="131" t="str">
        <f>IFERROR(IF(D15&gt;0,I15/D15*10,""),"")</f>
        <v/>
      </c>
      <c r="N15" s="74" t="str">
        <f>IFERROR(IF(F15&gt;0,K15/F15*10,""),"")</f>
        <v/>
      </c>
      <c r="O15" s="141" t="str">
        <f t="shared" si="1"/>
        <v/>
      </c>
    </row>
    <row r="16" spans="1:18" s="1" customFormat="1" ht="15" hidden="1" customHeight="1" x14ac:dyDescent="0.2">
      <c r="A16" s="101" t="str">
        <f t="shared" si="0"/>
        <v>x</v>
      </c>
      <c r="B16" s="205" t="s">
        <v>58</v>
      </c>
      <c r="C16" s="206">
        <v>0</v>
      </c>
      <c r="D16" s="131">
        <v>0</v>
      </c>
      <c r="E16" s="230">
        <f>IFERROR(D16/C16*100,0)</f>
        <v>0</v>
      </c>
      <c r="F16" s="131">
        <v>0</v>
      </c>
      <c r="G16" s="99">
        <f>IFERROR(D16-F16,"")</f>
        <v>0</v>
      </c>
      <c r="H16" s="301"/>
      <c r="I16" s="230">
        <v>0</v>
      </c>
      <c r="J16" s="301" t="str">
        <f>IFERROR(I16/H16*100,"")</f>
        <v/>
      </c>
      <c r="K16" s="131">
        <v>0</v>
      </c>
      <c r="L16" s="83">
        <f>IFERROR(I16-K16,"")</f>
        <v>0</v>
      </c>
      <c r="M16" s="131" t="str">
        <f>IFERROR(IF(D16&gt;0,I16/D16*10,""),"")</f>
        <v/>
      </c>
      <c r="N16" s="74" t="str">
        <f>IFERROR(IF(F16&gt;0,K16/F16*10,""),"")</f>
        <v/>
      </c>
      <c r="O16" s="141" t="str">
        <f t="shared" si="1"/>
        <v/>
      </c>
    </row>
    <row r="17" spans="1:15" s="1" customFormat="1" ht="15" hidden="1" customHeight="1" x14ac:dyDescent="0.2">
      <c r="A17" s="101" t="str">
        <f t="shared" si="0"/>
        <v>x</v>
      </c>
      <c r="B17" s="205" t="s">
        <v>12</v>
      </c>
      <c r="C17" s="206">
        <v>0</v>
      </c>
      <c r="D17" s="131">
        <v>0</v>
      </c>
      <c r="E17" s="230">
        <f>IFERROR(D17/C17*100,0)</f>
        <v>0</v>
      </c>
      <c r="F17" s="131">
        <v>0</v>
      </c>
      <c r="G17" s="99">
        <f>IFERROR(D17-F17,"")</f>
        <v>0</v>
      </c>
      <c r="H17" s="301"/>
      <c r="I17" s="230">
        <v>0</v>
      </c>
      <c r="J17" s="301" t="str">
        <f>IFERROR(I17/H17*100,"")</f>
        <v/>
      </c>
      <c r="K17" s="131">
        <v>0</v>
      </c>
      <c r="L17" s="83">
        <f>IFERROR(I17-K17,"")</f>
        <v>0</v>
      </c>
      <c r="M17" s="131" t="str">
        <f>IFERROR(IF(D17&gt;0,I17/D17*10,""),"")</f>
        <v/>
      </c>
      <c r="N17" s="74" t="str">
        <f>IFERROR(IF(F17&gt;0,K17/F17*10,""),"")</f>
        <v/>
      </c>
      <c r="O17" s="141" t="str">
        <f t="shared" si="1"/>
        <v/>
      </c>
    </row>
    <row r="18" spans="1:15" s="1" customFormat="1" ht="15" hidden="1" customHeight="1" x14ac:dyDescent="0.2">
      <c r="A18" s="101" t="str">
        <f t="shared" si="0"/>
        <v>x</v>
      </c>
      <c r="B18" s="205" t="s">
        <v>13</v>
      </c>
      <c r="C18" s="206">
        <v>0</v>
      </c>
      <c r="D18" s="131">
        <v>0</v>
      </c>
      <c r="E18" s="230">
        <f>IFERROR(D18/C18*100,0)</f>
        <v>0</v>
      </c>
      <c r="F18" s="131">
        <v>0</v>
      </c>
      <c r="G18" s="99">
        <f>IFERROR(D18-F18,"")</f>
        <v>0</v>
      </c>
      <c r="H18" s="301"/>
      <c r="I18" s="230">
        <v>0</v>
      </c>
      <c r="J18" s="301" t="str">
        <f>IFERROR(I18/H18*100,"")</f>
        <v/>
      </c>
      <c r="K18" s="131">
        <v>0</v>
      </c>
      <c r="L18" s="83">
        <f>IFERROR(I18-K18,"")</f>
        <v>0</v>
      </c>
      <c r="M18" s="131" t="str">
        <f>IFERROR(IF(D18&gt;0,I18/D18*10,""),"")</f>
        <v/>
      </c>
      <c r="N18" s="74" t="str">
        <f>IFERROR(IF(F18&gt;0,K18/F18*10,""),"")</f>
        <v/>
      </c>
      <c r="O18" s="141" t="str">
        <f t="shared" si="1"/>
        <v/>
      </c>
    </row>
    <row r="19" spans="1:15" s="1" customFormat="1" ht="15" hidden="1" customHeight="1" x14ac:dyDescent="0.2">
      <c r="A19" s="101" t="str">
        <f t="shared" si="0"/>
        <v>x</v>
      </c>
      <c r="B19" s="205" t="s">
        <v>14</v>
      </c>
      <c r="C19" s="206">
        <v>0</v>
      </c>
      <c r="D19" s="131">
        <v>0</v>
      </c>
      <c r="E19" s="230">
        <f>IFERROR(D19/C19*100,0)</f>
        <v>0</v>
      </c>
      <c r="F19" s="131">
        <v>0</v>
      </c>
      <c r="G19" s="99">
        <f>IFERROR(D19-F19,"")</f>
        <v>0</v>
      </c>
      <c r="H19" s="301"/>
      <c r="I19" s="230">
        <v>0</v>
      </c>
      <c r="J19" s="301" t="str">
        <f>IFERROR(I19/H19*100,"")</f>
        <v/>
      </c>
      <c r="K19" s="131">
        <v>0</v>
      </c>
      <c r="L19" s="8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141" t="str">
        <f t="shared" si="1"/>
        <v/>
      </c>
    </row>
    <row r="20" spans="1:15" s="1" customFormat="1" ht="15" hidden="1" customHeight="1" x14ac:dyDescent="0.2">
      <c r="A20" s="101" t="str">
        <f t="shared" si="0"/>
        <v>x</v>
      </c>
      <c r="B20" s="205" t="s">
        <v>15</v>
      </c>
      <c r="C20" s="206">
        <v>0</v>
      </c>
      <c r="D20" s="131">
        <v>0</v>
      </c>
      <c r="E20" s="230">
        <f>IFERROR(D20/C20*100,0)</f>
        <v>0</v>
      </c>
      <c r="F20" s="131">
        <v>0</v>
      </c>
      <c r="G20" s="99">
        <f>IFERROR(D20-F20,"")</f>
        <v>0</v>
      </c>
      <c r="H20" s="301"/>
      <c r="I20" s="230">
        <v>0</v>
      </c>
      <c r="J20" s="301" t="str">
        <f>IFERROR(I20/H20*100,"")</f>
        <v/>
      </c>
      <c r="K20" s="131">
        <v>0</v>
      </c>
      <c r="L20" s="83">
        <f>IFERROR(I20-K20,"")</f>
        <v>0</v>
      </c>
      <c r="M20" s="131" t="str">
        <f>IFERROR(IF(D20&gt;0,I20/D20*10,""),"")</f>
        <v/>
      </c>
      <c r="N20" s="74" t="str">
        <f>IFERROR(IF(F20&gt;0,K20/F20*10,""),"")</f>
        <v/>
      </c>
      <c r="O20" s="141" t="str">
        <f t="shared" si="1"/>
        <v/>
      </c>
    </row>
    <row r="21" spans="1:15" s="1" customFormat="1" ht="15" hidden="1" customHeight="1" x14ac:dyDescent="0.2">
      <c r="A21" s="101" t="str">
        <f t="shared" si="0"/>
        <v>x</v>
      </c>
      <c r="B21" s="205" t="s">
        <v>16</v>
      </c>
      <c r="C21" s="206">
        <v>0</v>
      </c>
      <c r="D21" s="131">
        <v>0</v>
      </c>
      <c r="E21" s="230">
        <f>IFERROR(D21/C21*100,0)</f>
        <v>0</v>
      </c>
      <c r="F21" s="131">
        <v>0</v>
      </c>
      <c r="G21" s="99">
        <f>IFERROR(D21-F21,"")</f>
        <v>0</v>
      </c>
      <c r="H21" s="301"/>
      <c r="I21" s="230">
        <v>0</v>
      </c>
      <c r="J21" s="301" t="str">
        <f>IFERROR(I21/H21*100,"")</f>
        <v/>
      </c>
      <c r="K21" s="131">
        <v>0</v>
      </c>
      <c r="L21" s="8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141" t="str">
        <f t="shared" si="1"/>
        <v/>
      </c>
    </row>
    <row r="22" spans="1:15" s="1" customFormat="1" ht="15" hidden="1" customHeight="1" x14ac:dyDescent="0.2">
      <c r="A22" s="101" t="str">
        <f t="shared" si="0"/>
        <v>x</v>
      </c>
      <c r="B22" s="205" t="s">
        <v>17</v>
      </c>
      <c r="C22" s="206">
        <v>0</v>
      </c>
      <c r="D22" s="131">
        <v>0</v>
      </c>
      <c r="E22" s="230">
        <f>IFERROR(D22/C22*100,0)</f>
        <v>0</v>
      </c>
      <c r="F22" s="131">
        <v>0</v>
      </c>
      <c r="G22" s="99">
        <f>IFERROR(D22-F22,"")</f>
        <v>0</v>
      </c>
      <c r="H22" s="301"/>
      <c r="I22" s="230">
        <v>0</v>
      </c>
      <c r="J22" s="301" t="str">
        <f>IFERROR(I22/H22*100,"")</f>
        <v/>
      </c>
      <c r="K22" s="131">
        <v>0</v>
      </c>
      <c r="L22" s="83">
        <f>IFERROR(I22-K22,"")</f>
        <v>0</v>
      </c>
      <c r="M22" s="131" t="str">
        <f>IFERROR(IF(D22&gt;0,I22/D22*10,""),"")</f>
        <v/>
      </c>
      <c r="N22" s="74" t="str">
        <f>IFERROR(IF(F22&gt;0,K22/F22*10,""),"")</f>
        <v/>
      </c>
      <c r="O22" s="141" t="str">
        <f t="shared" si="1"/>
        <v/>
      </c>
    </row>
    <row r="23" spans="1:15" s="1" customFormat="1" ht="15" hidden="1" customHeight="1" x14ac:dyDescent="0.2">
      <c r="A23" s="101" t="str">
        <f t="shared" si="0"/>
        <v>x</v>
      </c>
      <c r="B23" s="205" t="s">
        <v>18</v>
      </c>
      <c r="C23" s="206">
        <v>0</v>
      </c>
      <c r="D23" s="131">
        <v>0</v>
      </c>
      <c r="E23" s="230">
        <f>IFERROR(D23/C23*100,0)</f>
        <v>0</v>
      </c>
      <c r="F23" s="131">
        <v>0</v>
      </c>
      <c r="G23" s="99">
        <f>IFERROR(D23-F23,"")</f>
        <v>0</v>
      </c>
      <c r="H23" s="301"/>
      <c r="I23" s="230">
        <v>0</v>
      </c>
      <c r="J23" s="301" t="str">
        <f>IFERROR(I23/H23*100,"")</f>
        <v/>
      </c>
      <c r="K23" s="131">
        <v>0</v>
      </c>
      <c r="L23" s="8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141" t="str">
        <f t="shared" si="1"/>
        <v/>
      </c>
    </row>
    <row r="24" spans="1:15" s="1" customFormat="1" ht="15" hidden="1" customHeight="1" x14ac:dyDescent="0.2">
      <c r="A24" s="101" t="e">
        <f t="shared" si="0"/>
        <v>#VALUE!</v>
      </c>
      <c r="B24" s="205" t="s">
        <v>136</v>
      </c>
      <c r="C24" s="206">
        <v>0</v>
      </c>
      <c r="D24" s="131" t="e">
        <v>#VALUE!</v>
      </c>
      <c r="E24" s="230">
        <f>IFERROR(D24/C24*100,0)</f>
        <v>0</v>
      </c>
      <c r="F24" s="131" t="e">
        <v>#VALUE!</v>
      </c>
      <c r="G24" s="99" t="str">
        <f>IFERROR(D24-F24,"")</f>
        <v/>
      </c>
      <c r="H24" s="301"/>
      <c r="I24" s="230" t="e">
        <v>#VALUE!</v>
      </c>
      <c r="J24" s="301" t="str">
        <f>IFERROR(I24/H24*100,"")</f>
        <v/>
      </c>
      <c r="K24" s="131" t="e">
        <v>#VALUE!</v>
      </c>
      <c r="L24" s="8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141" t="str">
        <f t="shared" si="1"/>
        <v/>
      </c>
    </row>
    <row r="25" spans="1:15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0</v>
      </c>
      <c r="D25" s="24">
        <v>0</v>
      </c>
      <c r="E25" s="236">
        <f>IFERROR(D25/C25*100,0)</f>
        <v>0</v>
      </c>
      <c r="F25" s="24">
        <v>0</v>
      </c>
      <c r="G25" s="98">
        <f>D25-F25</f>
        <v>0</v>
      </c>
      <c r="H25" s="236">
        <v>0</v>
      </c>
      <c r="I25" s="237">
        <v>0</v>
      </c>
      <c r="J25" s="237" t="str">
        <f>IFERROR(I25/H25*100,"")</f>
        <v/>
      </c>
      <c r="K25" s="229">
        <v>0</v>
      </c>
      <c r="L25" s="25">
        <f>I25-K25</f>
        <v>0</v>
      </c>
      <c r="M25" s="24" t="str">
        <f>IF(D25&gt;0,I25/D25*10,"")</f>
        <v/>
      </c>
      <c r="N25" s="21" t="str">
        <f>IF(F25&gt;0,K25/F25*10,"")</f>
        <v/>
      </c>
      <c r="O25" s="98" t="str">
        <f t="shared" si="1"/>
        <v/>
      </c>
    </row>
    <row r="26" spans="1:15" s="1" customFormat="1" ht="15" hidden="1" customHeight="1" x14ac:dyDescent="0.2">
      <c r="A26" s="101" t="str">
        <f t="shared" si="0"/>
        <v>x</v>
      </c>
      <c r="B26" s="205" t="s">
        <v>137</v>
      </c>
      <c r="C26" s="206">
        <v>0</v>
      </c>
      <c r="D26" s="131">
        <v>0</v>
      </c>
      <c r="E26" s="230">
        <f>IFERROR(D26/C26*100,0)</f>
        <v>0</v>
      </c>
      <c r="F26" s="131">
        <v>0</v>
      </c>
      <c r="G26" s="99">
        <f>IFERROR(D26-F26,"")</f>
        <v>0</v>
      </c>
      <c r="H26" s="301"/>
      <c r="I26" s="230">
        <v>0</v>
      </c>
      <c r="J26" s="301" t="str">
        <f>IFERROR(I26/H26*100,"")</f>
        <v/>
      </c>
      <c r="K26" s="131">
        <v>0</v>
      </c>
      <c r="L26" s="8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141" t="str">
        <f t="shared" si="1"/>
        <v/>
      </c>
    </row>
    <row r="27" spans="1:15" s="1" customFormat="1" ht="15" hidden="1" customHeight="1" x14ac:dyDescent="0.2">
      <c r="A27" s="101" t="str">
        <f t="shared" si="0"/>
        <v>x</v>
      </c>
      <c r="B27" s="205" t="s">
        <v>20</v>
      </c>
      <c r="C27" s="206">
        <v>0</v>
      </c>
      <c r="D27" s="131">
        <v>0</v>
      </c>
      <c r="E27" s="230">
        <f>IFERROR(D27/C27*100,0)</f>
        <v>0</v>
      </c>
      <c r="F27" s="131">
        <v>0</v>
      </c>
      <c r="G27" s="99">
        <f>IFERROR(D27-F27,"")</f>
        <v>0</v>
      </c>
      <c r="H27" s="301"/>
      <c r="I27" s="230">
        <v>0</v>
      </c>
      <c r="J27" s="301" t="str">
        <f>IFERROR(I27/H27*100,"")</f>
        <v/>
      </c>
      <c r="K27" s="131">
        <v>0</v>
      </c>
      <c r="L27" s="8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141" t="str">
        <f t="shared" si="1"/>
        <v/>
      </c>
    </row>
    <row r="28" spans="1:15" s="1" customFormat="1" ht="15" hidden="1" customHeight="1" x14ac:dyDescent="0.2">
      <c r="A28" s="101" t="str">
        <f t="shared" si="0"/>
        <v>x</v>
      </c>
      <c r="B28" s="205" t="s">
        <v>21</v>
      </c>
      <c r="C28" s="206">
        <v>0</v>
      </c>
      <c r="D28" s="131">
        <v>0</v>
      </c>
      <c r="E28" s="230">
        <f>IFERROR(D28/C28*100,0)</f>
        <v>0</v>
      </c>
      <c r="F28" s="131">
        <v>0</v>
      </c>
      <c r="G28" s="99">
        <f>IFERROR(D28-F28,"")</f>
        <v>0</v>
      </c>
      <c r="H28" s="301"/>
      <c r="I28" s="230">
        <v>0</v>
      </c>
      <c r="J28" s="301" t="str">
        <f>IFERROR(I28/H28*100,"")</f>
        <v/>
      </c>
      <c r="K28" s="131">
        <v>0</v>
      </c>
      <c r="L28" s="8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141" t="str">
        <f t="shared" si="1"/>
        <v/>
      </c>
    </row>
    <row r="29" spans="1:15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99" t="str">
        <f>IFERROR(D29-F29,"")</f>
        <v/>
      </c>
      <c r="H29" s="301"/>
      <c r="I29" s="230" t="e">
        <v>#VALUE!</v>
      </c>
      <c r="J29" s="301" t="str">
        <f>IFERROR(I29/H29*100,"")</f>
        <v/>
      </c>
      <c r="K29" s="131" t="e">
        <v>#VALUE!</v>
      </c>
      <c r="L29" s="8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141" t="str">
        <f t="shared" si="1"/>
        <v/>
      </c>
    </row>
    <row r="30" spans="1:15" s="1" customFormat="1" ht="15" hidden="1" customHeight="1" x14ac:dyDescent="0.2">
      <c r="A30" s="101" t="str">
        <f t="shared" si="0"/>
        <v>x</v>
      </c>
      <c r="B30" s="205" t="s">
        <v>22</v>
      </c>
      <c r="C30" s="206">
        <v>0</v>
      </c>
      <c r="D30" s="131">
        <v>0</v>
      </c>
      <c r="E30" s="230">
        <f>IFERROR(D30/C30*100,0)</f>
        <v>0</v>
      </c>
      <c r="F30" s="131">
        <v>0</v>
      </c>
      <c r="G30" s="99">
        <f>IFERROR(D30-F30,"")</f>
        <v>0</v>
      </c>
      <c r="H30" s="301"/>
      <c r="I30" s="230">
        <v>0</v>
      </c>
      <c r="J30" s="301" t="str">
        <f>IFERROR(I30/H30*100,"")</f>
        <v/>
      </c>
      <c r="K30" s="131">
        <v>0</v>
      </c>
      <c r="L30" s="8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</row>
    <row r="31" spans="1:15" s="1" customFormat="1" ht="15" hidden="1" customHeight="1" x14ac:dyDescent="0.2">
      <c r="A31" s="101" t="str">
        <f t="shared" si="0"/>
        <v>x</v>
      </c>
      <c r="B31" s="205" t="s">
        <v>83</v>
      </c>
      <c r="C31" s="206">
        <v>0</v>
      </c>
      <c r="D31" s="131">
        <v>0</v>
      </c>
      <c r="E31" s="230">
        <f>IFERROR(D31/C31*100,0)</f>
        <v>0</v>
      </c>
      <c r="F31" s="131">
        <v>0</v>
      </c>
      <c r="G31" s="99">
        <f>IFERROR(D31-F31,"")</f>
        <v>0</v>
      </c>
      <c r="H31" s="301"/>
      <c r="I31" s="230">
        <v>0</v>
      </c>
      <c r="J31" s="301" t="str">
        <f>IFERROR(I31/H31*100,"")</f>
        <v/>
      </c>
      <c r="K31" s="131">
        <v>0</v>
      </c>
      <c r="L31" s="83">
        <f>IFERROR(I31-K31,"")</f>
        <v>0</v>
      </c>
      <c r="M31" s="131" t="str">
        <f>IFERROR(IF(D31&gt;0,I31/D31*10,""),"")</f>
        <v/>
      </c>
      <c r="N31" s="74" t="str">
        <f>IFERROR(IF(F31&gt;0,K31/F31*10,""),"")</f>
        <v/>
      </c>
      <c r="O31" s="141" t="str">
        <f t="shared" si="1"/>
        <v/>
      </c>
    </row>
    <row r="32" spans="1:15" s="1" customFormat="1" ht="15" hidden="1" customHeight="1" x14ac:dyDescent="0.2">
      <c r="A32" s="101" t="str">
        <f t="shared" si="0"/>
        <v>x</v>
      </c>
      <c r="B32" s="205" t="s">
        <v>23</v>
      </c>
      <c r="C32" s="206">
        <v>0</v>
      </c>
      <c r="D32" s="131">
        <v>0</v>
      </c>
      <c r="E32" s="230">
        <f>IFERROR(D32/C32*100,0)</f>
        <v>0</v>
      </c>
      <c r="F32" s="131">
        <v>0</v>
      </c>
      <c r="G32" s="99">
        <f>IFERROR(D32-F32,"")</f>
        <v>0</v>
      </c>
      <c r="H32" s="301"/>
      <c r="I32" s="230">
        <v>0</v>
      </c>
      <c r="J32" s="301" t="str">
        <f>IFERROR(I32/H32*100,"")</f>
        <v/>
      </c>
      <c r="K32" s="131">
        <v>0</v>
      </c>
      <c r="L32" s="8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>
        <v>0</v>
      </c>
      <c r="D33" s="131">
        <v>0</v>
      </c>
      <c r="E33" s="230">
        <f>IFERROR(D33/C33*100,0)</f>
        <v>0</v>
      </c>
      <c r="F33" s="131">
        <v>0</v>
      </c>
      <c r="G33" s="99">
        <f>IFERROR(D33-F33,"")</f>
        <v>0</v>
      </c>
      <c r="H33" s="301"/>
      <c r="I33" s="230">
        <v>0</v>
      </c>
      <c r="J33" s="301" t="str">
        <f>IFERROR(I33/H33*100,"")</f>
        <v/>
      </c>
      <c r="K33" s="131">
        <v>0</v>
      </c>
      <c r="L33" s="8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141" t="str">
        <f t="shared" si="1"/>
        <v/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>
        <v>0</v>
      </c>
      <c r="D34" s="131">
        <v>0</v>
      </c>
      <c r="E34" s="230">
        <f>IFERROR(D34/C34*100,0)</f>
        <v>0</v>
      </c>
      <c r="F34" s="131">
        <v>0</v>
      </c>
      <c r="G34" s="99">
        <f>IFERROR(D34-F34,"")</f>
        <v>0</v>
      </c>
      <c r="H34" s="301"/>
      <c r="I34" s="230">
        <v>0</v>
      </c>
      <c r="J34" s="301" t="str">
        <f>IFERROR(I34/H34*100,"")</f>
        <v/>
      </c>
      <c r="K34" s="131">
        <v>0</v>
      </c>
      <c r="L34" s="8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141" t="str">
        <f t="shared" si="1"/>
        <v/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0</v>
      </c>
      <c r="D35" s="131">
        <v>0</v>
      </c>
      <c r="E35" s="230">
        <f>IFERROR(D35/C35*100,0)</f>
        <v>0</v>
      </c>
      <c r="F35" s="131">
        <v>0</v>
      </c>
      <c r="G35" s="99">
        <f>IFERROR(D35-F35,"")</f>
        <v>0</v>
      </c>
      <c r="H35" s="301">
        <v>0</v>
      </c>
      <c r="I35" s="230">
        <v>0</v>
      </c>
      <c r="J35" s="301" t="str">
        <f>IFERROR(I35/H35*100,"")</f>
        <v/>
      </c>
      <c r="K35" s="131">
        <v>0</v>
      </c>
      <c r="L35" s="83">
        <f>IFERROR(I35-K35,"")</f>
        <v>0</v>
      </c>
      <c r="M35" s="131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</row>
    <row r="36" spans="1:17" s="13" customFormat="1" ht="15.75" x14ac:dyDescent="0.25">
      <c r="A36" s="101">
        <f t="shared" si="0"/>
        <v>113.29516066399999</v>
      </c>
      <c r="B36" s="203" t="s">
        <v>59</v>
      </c>
      <c r="C36" s="204">
        <v>130.63919000000001</v>
      </c>
      <c r="D36" s="24">
        <v>113.29516066399999</v>
      </c>
      <c r="E36" s="236">
        <f>IFERROR(D36/C36*100,0)</f>
        <v>86.723716416184132</v>
      </c>
      <c r="F36" s="24">
        <v>150.17163588</v>
      </c>
      <c r="G36" s="98">
        <f>D36-F36</f>
        <v>-36.876475216000003</v>
      </c>
      <c r="H36" s="236">
        <v>781.024</v>
      </c>
      <c r="I36" s="237">
        <v>1042.0426456775997</v>
      </c>
      <c r="J36" s="237">
        <f>IFERROR(I36/H36*100,"")</f>
        <v>133.4200544000696</v>
      </c>
      <c r="K36" s="229">
        <v>1039.056791</v>
      </c>
      <c r="L36" s="25">
        <f>I36-K36</f>
        <v>2.9858546775997183</v>
      </c>
      <c r="M36" s="24">
        <f>IF(D36&gt;0,I36/D36*10,"")</f>
        <v>91.975918439092965</v>
      </c>
      <c r="N36" s="21">
        <f>IF(F36&gt;0,K36/F36*10,"")</f>
        <v>69.191281356906529</v>
      </c>
      <c r="O36" s="98">
        <f t="shared" si="1"/>
        <v>22.784637082186435</v>
      </c>
      <c r="P36" s="14"/>
      <c r="Q36" s="14"/>
    </row>
    <row r="37" spans="1:17" s="17" customFormat="1" ht="15.75" x14ac:dyDescent="0.2">
      <c r="A37" s="101">
        <f t="shared" si="0"/>
        <v>8.1465658679999997</v>
      </c>
      <c r="B37" s="205" t="s">
        <v>84</v>
      </c>
      <c r="C37" s="206">
        <v>9.6280000000000001</v>
      </c>
      <c r="D37" s="131">
        <v>8.1465658679999997</v>
      </c>
      <c r="E37" s="230">
        <f>IFERROR(D37/C37*100,0)</f>
        <v>84.613272413793098</v>
      </c>
      <c r="F37" s="131">
        <v>5.0919846900000012</v>
      </c>
      <c r="G37" s="99">
        <f>IFERROR(D37-F37,"")</f>
        <v>3.0545811779999985</v>
      </c>
      <c r="H37" s="301">
        <v>47.893999999999998</v>
      </c>
      <c r="I37" s="230">
        <v>62.412907983999993</v>
      </c>
      <c r="J37" s="301">
        <f>IFERROR(I37/H37*100,"")</f>
        <v>130.31466986261327</v>
      </c>
      <c r="K37" s="131">
        <v>26.475735999999998</v>
      </c>
      <c r="L37" s="83">
        <f>IFERROR(I37-K37,"")</f>
        <v>35.937171983999995</v>
      </c>
      <c r="M37" s="131">
        <f>IFERROR(IF(D37&gt;0,I37/D37*10,""),"")</f>
        <v>76.612537104941495</v>
      </c>
      <c r="N37" s="74">
        <f>IFERROR(IF(F37&gt;0,K37/F37*10,""),"")</f>
        <v>51.994924595894638</v>
      </c>
      <c r="O37" s="141">
        <f t="shared" si="1"/>
        <v>24.617612509046857</v>
      </c>
      <c r="P37" s="1"/>
      <c r="Q37" s="1"/>
    </row>
    <row r="38" spans="1:17" s="1" customFormat="1" ht="15.75" x14ac:dyDescent="0.2">
      <c r="A38" s="101">
        <f t="shared" si="0"/>
        <v>1.5960270480000001</v>
      </c>
      <c r="B38" s="205" t="s">
        <v>85</v>
      </c>
      <c r="C38" s="206">
        <v>2.7170999999999998</v>
      </c>
      <c r="D38" s="131">
        <v>1.5960270480000001</v>
      </c>
      <c r="E38" s="230">
        <f>IFERROR(D38/C38*100,0)</f>
        <v>58.740092304295018</v>
      </c>
      <c r="F38" s="131">
        <v>3.1137158700000001</v>
      </c>
      <c r="G38" s="99">
        <f>IFERROR(D38-F38,"")</f>
        <v>-1.517688822</v>
      </c>
      <c r="H38" s="301">
        <v>10.32</v>
      </c>
      <c r="I38" s="230">
        <v>8.445856501599998</v>
      </c>
      <c r="J38" s="301">
        <f>IFERROR(I38/H38*100,"")</f>
        <v>81.839694782945713</v>
      </c>
      <c r="K38" s="131">
        <v>12.758825000000002</v>
      </c>
      <c r="L38" s="83">
        <f>IFERROR(I38-K38,"")</f>
        <v>-4.3129684984000036</v>
      </c>
      <c r="M38" s="131">
        <f>IFERROR(IF(D38&gt;0,I38/D38*10,""),"")</f>
        <v>52.918003565062371</v>
      </c>
      <c r="N38" s="74">
        <f>IFERROR(IF(F38&gt;0,K38/F38*10,""),"")</f>
        <v>40.976201852354635</v>
      </c>
      <c r="O38" s="141">
        <f t="shared" si="1"/>
        <v>11.941801712707736</v>
      </c>
    </row>
    <row r="39" spans="1:17" s="3" customFormat="1" ht="15" customHeight="1" x14ac:dyDescent="0.2">
      <c r="A39" s="101">
        <f t="shared" si="0"/>
        <v>0.5689936000000001</v>
      </c>
      <c r="B39" s="207" t="s">
        <v>63</v>
      </c>
      <c r="C39" s="206">
        <v>0.70711000000000002</v>
      </c>
      <c r="D39" s="131">
        <v>0.5689936000000001</v>
      </c>
      <c r="E39" s="230">
        <f>IFERROR(D39/C39*100,0)</f>
        <v>80.4674803071658</v>
      </c>
      <c r="F39" s="131">
        <v>0</v>
      </c>
      <c r="G39" s="99">
        <f>IFERROR(D39-F39,"")</f>
        <v>0.5689936000000001</v>
      </c>
      <c r="H39" s="301">
        <v>2.71</v>
      </c>
      <c r="I39" s="230">
        <v>6.3727283200000011</v>
      </c>
      <c r="J39" s="301">
        <f>IFERROR(I39/H39*100,"")</f>
        <v>235.15602656826573</v>
      </c>
      <c r="K39" s="131">
        <v>0</v>
      </c>
      <c r="L39" s="83">
        <f>IFERROR(I39-K39,"")</f>
        <v>6.3727283200000011</v>
      </c>
      <c r="M39" s="131">
        <f>IFERROR(IF(D39&gt;0,I39/D39*10,""),"")</f>
        <v>112</v>
      </c>
      <c r="N39" s="74" t="str">
        <f>IFERROR(IF(F39&gt;0,K39/F39*10,""),"")</f>
        <v/>
      </c>
      <c r="O39" s="141" t="str">
        <f t="shared" si="1"/>
        <v/>
      </c>
    </row>
    <row r="40" spans="1:17" s="1" customFormat="1" ht="15.75" x14ac:dyDescent="0.2">
      <c r="A40" s="101">
        <f t="shared" si="0"/>
        <v>89.758740400000008</v>
      </c>
      <c r="B40" s="205" t="s">
        <v>27</v>
      </c>
      <c r="C40" s="206">
        <v>92.309880000000007</v>
      </c>
      <c r="D40" s="131">
        <v>89.758740400000008</v>
      </c>
      <c r="E40" s="230">
        <f>IFERROR(D40/C40*100,0)</f>
        <v>97.236330932290244</v>
      </c>
      <c r="F40" s="131">
        <v>127.41392399999998</v>
      </c>
      <c r="G40" s="99">
        <f>IFERROR(D40-F40,"")</f>
        <v>-37.655183599999972</v>
      </c>
      <c r="H40" s="301">
        <v>588</v>
      </c>
      <c r="I40" s="230">
        <v>876.6484395199999</v>
      </c>
      <c r="J40" s="301">
        <f>IFERROR(I40/H40*100,"")</f>
        <v>149.08987066666666</v>
      </c>
      <c r="K40" s="131">
        <v>905.32864999999993</v>
      </c>
      <c r="L40" s="83">
        <f>IFERROR(I40-K40,"")</f>
        <v>-28.680210480000028</v>
      </c>
      <c r="M40" s="131">
        <f>IFERROR(IF(D40&gt;0,I40/D40*10,""),"")</f>
        <v>97.667194928684609</v>
      </c>
      <c r="N40" s="74">
        <f>IFERROR(IF(F40&gt;0,K40/F40*10,""),"")</f>
        <v>71.054137693773569</v>
      </c>
      <c r="O40" s="141">
        <f t="shared" si="1"/>
        <v>26.613057234911039</v>
      </c>
    </row>
    <row r="41" spans="1:17" s="1" customFormat="1" ht="15.75" x14ac:dyDescent="0.2">
      <c r="A41" s="101">
        <f t="shared" si="0"/>
        <v>5.7141182279999994</v>
      </c>
      <c r="B41" s="205" t="s">
        <v>28</v>
      </c>
      <c r="C41" s="206">
        <v>8.9139999999999997</v>
      </c>
      <c r="D41" s="131">
        <v>5.7141182279999994</v>
      </c>
      <c r="E41" s="230">
        <f>IFERROR(D41/C41*100,0)</f>
        <v>64.102739824994387</v>
      </c>
      <c r="F41" s="131">
        <v>2.6031457200000001</v>
      </c>
      <c r="G41" s="99">
        <f>IFERROR(D41-F41,"")</f>
        <v>3.1109725079999992</v>
      </c>
      <c r="H41" s="301">
        <v>38.200000000000003</v>
      </c>
      <c r="I41" s="230">
        <v>32.003045031999996</v>
      </c>
      <c r="J41" s="301">
        <f>IFERROR(I41/H41*100,"")</f>
        <v>83.777604795811499</v>
      </c>
      <c r="K41" s="131">
        <v>12.038695000000001</v>
      </c>
      <c r="L41" s="83">
        <f>IFERROR(I41-K41,"")</f>
        <v>19.964350031999995</v>
      </c>
      <c r="M41" s="131">
        <f>IFERROR(IF(D41&gt;0,I41/D41*10,""),"")</f>
        <v>56.006970375902412</v>
      </c>
      <c r="N41" s="74">
        <f>IFERROR(IF(F41&gt;0,K41/F41*10,""),"")</f>
        <v>46.246719526711708</v>
      </c>
      <c r="O41" s="141">
        <f t="shared" si="1"/>
        <v>9.7602508491907045</v>
      </c>
    </row>
    <row r="42" spans="1:17" s="1" customFormat="1" ht="15" hidden="1" customHeight="1" x14ac:dyDescent="0.2">
      <c r="A42" s="101" t="str">
        <f t="shared" si="0"/>
        <v>x</v>
      </c>
      <c r="B42" s="205" t="s">
        <v>29</v>
      </c>
      <c r="C42" s="206">
        <v>0</v>
      </c>
      <c r="D42" s="131">
        <v>0</v>
      </c>
      <c r="E42" s="230">
        <f>IFERROR(D42/C42*100,0)</f>
        <v>0</v>
      </c>
      <c r="F42" s="131">
        <v>0</v>
      </c>
      <c r="G42" s="99">
        <f>IFERROR(D42-F42,"")</f>
        <v>0</v>
      </c>
      <c r="H42" s="301"/>
      <c r="I42" s="230">
        <v>0</v>
      </c>
      <c r="J42" s="301" t="str">
        <f>IFERROR(I42/H42*100,"")</f>
        <v/>
      </c>
      <c r="K42" s="131">
        <v>0</v>
      </c>
      <c r="L42" s="83">
        <f>IFERROR(I42-K42,"")</f>
        <v>0</v>
      </c>
      <c r="M42" s="131" t="str">
        <f>IFERROR(IF(D42&gt;0,I42/D42*10,""),"")</f>
        <v/>
      </c>
      <c r="N42" s="74" t="str">
        <f>IFERROR(IF(F42&gt;0,K42/F42*10,""),"")</f>
        <v/>
      </c>
      <c r="O42" s="141" t="str">
        <f t="shared" si="1"/>
        <v/>
      </c>
    </row>
    <row r="43" spans="1:17" s="1" customFormat="1" ht="15.75" x14ac:dyDescent="0.2">
      <c r="A43" s="101">
        <f t="shared" si="0"/>
        <v>7.5107155199999989</v>
      </c>
      <c r="B43" s="205" t="s">
        <v>30</v>
      </c>
      <c r="C43" s="206">
        <v>16.363099999999999</v>
      </c>
      <c r="D43" s="131">
        <v>7.5107155199999989</v>
      </c>
      <c r="E43" s="230">
        <f>IFERROR(D43/C43*100,0)</f>
        <v>45.900321577207251</v>
      </c>
      <c r="F43" s="131">
        <v>11.948865600000001</v>
      </c>
      <c r="G43" s="99">
        <f>IFERROR(D43-F43,"")</f>
        <v>-4.4381500800000024</v>
      </c>
      <c r="H43" s="301">
        <v>93.9</v>
      </c>
      <c r="I43" s="230">
        <v>56.159668319999987</v>
      </c>
      <c r="J43" s="301">
        <f>IFERROR(I43/H43*100,"")</f>
        <v>59.807953482428097</v>
      </c>
      <c r="K43" s="131">
        <v>82.454885000000004</v>
      </c>
      <c r="L43" s="83">
        <f>IFERROR(I43-K43,"")</f>
        <v>-26.295216680000017</v>
      </c>
      <c r="M43" s="131">
        <f>IFERROR(IF(D43&gt;0,I43/D43*10,""),"")</f>
        <v>74.772727272727266</v>
      </c>
      <c r="N43" s="74">
        <f>IFERROR(IF(F43&gt;0,K43/F43*10,""),"")</f>
        <v>69.006454470456177</v>
      </c>
      <c r="O43" s="141">
        <f t="shared" si="1"/>
        <v>5.7662728022710894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>
        <v>0</v>
      </c>
      <c r="D44" s="131">
        <v>0</v>
      </c>
      <c r="E44" s="230">
        <f>IFERROR(D44/C44*100,0)</f>
        <v>0</v>
      </c>
      <c r="F44" s="131">
        <v>0</v>
      </c>
      <c r="G44" s="99">
        <f>IFERROR(D44-F44,"")</f>
        <v>0</v>
      </c>
      <c r="H44" s="301"/>
      <c r="I44" s="230">
        <v>0</v>
      </c>
      <c r="J44" s="301" t="str">
        <f>IFERROR(I44/H44*100,"")</f>
        <v/>
      </c>
      <c r="K44" s="131">
        <v>0</v>
      </c>
      <c r="L44" s="8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141" t="str">
        <f t="shared" si="1"/>
        <v/>
      </c>
    </row>
    <row r="45" spans="1:17" s="13" customFormat="1" ht="15.75" x14ac:dyDescent="0.25">
      <c r="A45" s="101">
        <f t="shared" si="0"/>
        <v>22.261874599999999</v>
      </c>
      <c r="B45" s="203" t="s">
        <v>62</v>
      </c>
      <c r="C45" s="204">
        <v>38.21</v>
      </c>
      <c r="D45" s="24">
        <v>22.261874599999999</v>
      </c>
      <c r="E45" s="236">
        <f>IFERROR(D45/C45*100,0)</f>
        <v>58.261906830672594</v>
      </c>
      <c r="F45" s="24">
        <v>17.238981990000003</v>
      </c>
      <c r="G45" s="98">
        <f>D45-F45</f>
        <v>5.022892609999996</v>
      </c>
      <c r="H45" s="236">
        <v>150</v>
      </c>
      <c r="I45" s="237">
        <v>131.58887389759997</v>
      </c>
      <c r="J45" s="237">
        <f>IFERROR(I45/H45*100,"")</f>
        <v>87.725915931733311</v>
      </c>
      <c r="K45" s="229">
        <v>78.55365900000001</v>
      </c>
      <c r="L45" s="25">
        <f>I45-K45</f>
        <v>53.035214897599957</v>
      </c>
      <c r="M45" s="24">
        <f>IF(D45&gt;0,I45/D45*10,"")</f>
        <v>59.109520766773151</v>
      </c>
      <c r="N45" s="21">
        <f>IF(F45&gt;0,K45/F45*10,"")</f>
        <v>45.567458128077085</v>
      </c>
      <c r="O45" s="98">
        <f t="shared" si="1"/>
        <v>13.542062638696066</v>
      </c>
    </row>
    <row r="46" spans="1:17" s="1" customFormat="1" ht="15.75" x14ac:dyDescent="0.2">
      <c r="A46" s="101">
        <f t="shared" si="0"/>
        <v>20.626017999999998</v>
      </c>
      <c r="B46" s="205" t="s">
        <v>86</v>
      </c>
      <c r="C46" s="206">
        <v>33.012</v>
      </c>
      <c r="D46" s="131">
        <v>20.626017999999998</v>
      </c>
      <c r="E46" s="230">
        <f>IFERROR(D46/C46*100,0)</f>
        <v>62.480364715860894</v>
      </c>
      <c r="F46" s="131">
        <v>15.615826140000003</v>
      </c>
      <c r="G46" s="99">
        <f>IFERROR(D46-F46,"")</f>
        <v>5.0101918599999955</v>
      </c>
      <c r="H46" s="301">
        <v>135</v>
      </c>
      <c r="I46" s="230">
        <v>125.33762571119998</v>
      </c>
      <c r="J46" s="301">
        <f>IFERROR(I46/H46*100,"")</f>
        <v>92.842685711999991</v>
      </c>
      <c r="K46" s="131">
        <v>72.280700500000009</v>
      </c>
      <c r="L46" s="83">
        <f>IFERROR(I46-K46,"")</f>
        <v>53.056925211199967</v>
      </c>
      <c r="M46" s="131">
        <f>IFERROR(IF(D46&gt;0,I46/D46*10,""),"")</f>
        <v>60.766758620689643</v>
      </c>
      <c r="N46" s="74">
        <f>IFERROR(IF(F46&gt;0,K46/F46*10,""),"")</f>
        <v>46.286824566298606</v>
      </c>
      <c r="O46" s="141">
        <f t="shared" si="1"/>
        <v>14.479934054391038</v>
      </c>
    </row>
    <row r="47" spans="1:17" s="1" customFormat="1" ht="15" hidden="1" customHeight="1" x14ac:dyDescent="0.2">
      <c r="A47" s="101" t="str">
        <f t="shared" si="0"/>
        <v>x</v>
      </c>
      <c r="B47" s="205" t="s">
        <v>87</v>
      </c>
      <c r="C47" s="206">
        <v>0</v>
      </c>
      <c r="D47" s="131">
        <v>0</v>
      </c>
      <c r="E47" s="230">
        <f>IFERROR(D47/C47*100,0)</f>
        <v>0</v>
      </c>
      <c r="F47" s="131">
        <v>0</v>
      </c>
      <c r="G47" s="99">
        <f>IFERROR(D47-F47,"")</f>
        <v>0</v>
      </c>
      <c r="H47" s="323"/>
      <c r="I47" s="230">
        <v>0</v>
      </c>
      <c r="J47" s="301" t="str">
        <f>IFERROR(I47/H47*100,"")</f>
        <v/>
      </c>
      <c r="K47" s="131">
        <v>0</v>
      </c>
      <c r="L47" s="83">
        <f>IFERROR(I47-K47,"")</f>
        <v>0</v>
      </c>
      <c r="M47" s="131" t="str">
        <f>IFERROR(IF(D47&gt;0,I47/D47*10,""),"")</f>
        <v/>
      </c>
      <c r="N47" s="74" t="str">
        <f>IFERROR(IF(F47&gt;0,K47/F47*10,""),"")</f>
        <v/>
      </c>
      <c r="O47" s="141" t="str">
        <f t="shared" si="1"/>
        <v/>
      </c>
    </row>
    <row r="48" spans="1:17" s="1" customFormat="1" ht="15" hidden="1" customHeight="1" x14ac:dyDescent="0.2">
      <c r="A48" s="101" t="str">
        <f t="shared" si="0"/>
        <v>x</v>
      </c>
      <c r="B48" s="205" t="s">
        <v>88</v>
      </c>
      <c r="C48" s="206">
        <v>0.05</v>
      </c>
      <c r="D48" s="131">
        <v>0</v>
      </c>
      <c r="E48" s="230">
        <f>IFERROR(D48/C48*100,0)</f>
        <v>0</v>
      </c>
      <c r="F48" s="131">
        <v>0</v>
      </c>
      <c r="G48" s="99">
        <f>IFERROR(D48-F48,"")</f>
        <v>0</v>
      </c>
      <c r="H48" s="330"/>
      <c r="I48" s="230">
        <v>0</v>
      </c>
      <c r="J48" s="301" t="str">
        <f>IFERROR(I48/H48*100,"")</f>
        <v/>
      </c>
      <c r="K48" s="131">
        <v>0</v>
      </c>
      <c r="L48" s="83">
        <f>IFERROR(I48-K48,"")</f>
        <v>0</v>
      </c>
      <c r="M48" s="131" t="str">
        <f>IFERROR(IF(D48&gt;0,I48/D48*10,""),"")</f>
        <v/>
      </c>
      <c r="N48" s="74" t="str">
        <f>IFERROR(IF(F48&gt;0,K48/F48*10,""),"")</f>
        <v/>
      </c>
      <c r="O48" s="141" t="str">
        <f t="shared" si="1"/>
        <v/>
      </c>
    </row>
    <row r="49" spans="1:17" s="1" customFormat="1" ht="15" hidden="1" customHeight="1" x14ac:dyDescent="0.2">
      <c r="A49" s="101" t="str">
        <f t="shared" si="0"/>
        <v>x</v>
      </c>
      <c r="B49" s="205" t="s">
        <v>89</v>
      </c>
      <c r="C49" s="206">
        <v>0</v>
      </c>
      <c r="D49" s="131">
        <v>0</v>
      </c>
      <c r="E49" s="230">
        <f>IFERROR(D49/C49*100,0)</f>
        <v>0</v>
      </c>
      <c r="F49" s="131">
        <v>0</v>
      </c>
      <c r="G49" s="99">
        <f>IFERROR(D49-F49,"")</f>
        <v>0</v>
      </c>
      <c r="H49" s="330"/>
      <c r="I49" s="230">
        <v>0</v>
      </c>
      <c r="J49" s="301" t="str">
        <f>IFERROR(I49/H49*100,"")</f>
        <v/>
      </c>
      <c r="K49" s="131">
        <v>0</v>
      </c>
      <c r="L49" s="83">
        <f>IFERROR(I49-K49,"")</f>
        <v>0</v>
      </c>
      <c r="M49" s="131" t="str">
        <f>IFERROR(IF(D49&gt;0,I49/D49*10,""),"")</f>
        <v/>
      </c>
      <c r="N49" s="74" t="str">
        <f>IFERROR(IF(F49&gt;0,K49/F49*10,""),"")</f>
        <v/>
      </c>
      <c r="O49" s="141" t="str">
        <f t="shared" si="1"/>
        <v/>
      </c>
    </row>
    <row r="50" spans="1:17" s="1" customFormat="1" ht="15" hidden="1" customHeight="1" x14ac:dyDescent="0.2">
      <c r="A50" s="101" t="str">
        <f t="shared" si="0"/>
        <v>x</v>
      </c>
      <c r="B50" s="205" t="s">
        <v>101</v>
      </c>
      <c r="C50" s="206">
        <v>0</v>
      </c>
      <c r="D50" s="131">
        <v>0</v>
      </c>
      <c r="E50" s="230">
        <f>IFERROR(D50/C50*100,0)</f>
        <v>0</v>
      </c>
      <c r="F50" s="131">
        <v>0</v>
      </c>
      <c r="G50" s="99">
        <f>IFERROR(D50-F50,"")</f>
        <v>0</v>
      </c>
      <c r="H50" s="330"/>
      <c r="I50" s="230">
        <v>0</v>
      </c>
      <c r="J50" s="301" t="str">
        <f>IFERROR(I50/H50*100,"")</f>
        <v/>
      </c>
      <c r="K50" s="131">
        <v>0</v>
      </c>
      <c r="L50" s="83">
        <f>IFERROR(I50-K50,"")</f>
        <v>0</v>
      </c>
      <c r="M50" s="131" t="str">
        <f>IFERROR(IF(D50&gt;0,I50/D50*10,""),"")</f>
        <v/>
      </c>
      <c r="N50" s="74" t="str">
        <f>IFERROR(IF(F50&gt;0,K50/F50*10,""),"")</f>
        <v/>
      </c>
      <c r="O50" s="141" t="str">
        <f t="shared" si="1"/>
        <v/>
      </c>
    </row>
    <row r="51" spans="1:17" s="1" customFormat="1" ht="15.75" x14ac:dyDescent="0.2">
      <c r="A51" s="101">
        <f t="shared" si="0"/>
        <v>1.6358565999999997</v>
      </c>
      <c r="B51" s="205" t="s">
        <v>90</v>
      </c>
      <c r="C51" s="206">
        <v>5.1479999999999997</v>
      </c>
      <c r="D51" s="131">
        <v>1.6358565999999997</v>
      </c>
      <c r="E51" s="230">
        <f>IFERROR(D51/C51*100,0)</f>
        <v>31.776546231546227</v>
      </c>
      <c r="F51" s="131">
        <v>1.6231558499999998</v>
      </c>
      <c r="G51" s="99">
        <f>IFERROR(D51-F51,"")</f>
        <v>1.2700749999999816E-2</v>
      </c>
      <c r="H51" s="330">
        <v>15</v>
      </c>
      <c r="I51" s="230">
        <v>6.2512481863999989</v>
      </c>
      <c r="J51" s="301">
        <f>IFERROR(I51/H51*100,"")</f>
        <v>41.674987909333325</v>
      </c>
      <c r="K51" s="131">
        <v>6.2729584999999997</v>
      </c>
      <c r="L51" s="83">
        <f>IFERROR(I51-K51,"")</f>
        <v>-2.1710313600000752E-2</v>
      </c>
      <c r="M51" s="131">
        <f>IFERROR(IF(D51&gt;0,I51/D51*10,""),"")</f>
        <v>38.213913043478264</v>
      </c>
      <c r="N51" s="74">
        <f>IFERROR(IF(F51&gt;0,K51/F51*10,""),"")</f>
        <v>38.646680169374989</v>
      </c>
      <c r="O51" s="141">
        <f t="shared" si="1"/>
        <v>-0.43276712589672428</v>
      </c>
    </row>
    <row r="52" spans="1:17" s="1" customFormat="1" ht="15" hidden="1" customHeight="1" x14ac:dyDescent="0.2">
      <c r="A52" s="101" t="str">
        <f t="shared" si="0"/>
        <v>x</v>
      </c>
      <c r="B52" s="205" t="s">
        <v>102</v>
      </c>
      <c r="C52" s="206">
        <v>0</v>
      </c>
      <c r="D52" s="131">
        <v>0</v>
      </c>
      <c r="E52" s="230">
        <f>IFERROR(D52/C52*100,0)</f>
        <v>0</v>
      </c>
      <c r="F52" s="131">
        <v>0</v>
      </c>
      <c r="G52" s="99">
        <f>IFERROR(D52-F52,"")</f>
        <v>0</v>
      </c>
      <c r="H52" s="330"/>
      <c r="I52" s="230">
        <v>0</v>
      </c>
      <c r="J52" s="301" t="str">
        <f>IFERROR(I52/H52*100,"")</f>
        <v/>
      </c>
      <c r="K52" s="131">
        <v>0</v>
      </c>
      <c r="L52" s="83">
        <f>IFERROR(I52-K52,"")</f>
        <v>0</v>
      </c>
      <c r="M52" s="131" t="str">
        <f>IFERROR(IF(D52&gt;0,I52/D52*10,""),"")</f>
        <v/>
      </c>
      <c r="N52" s="74" t="str">
        <f>IFERROR(IF(F52&gt;0,K52/F52*10,""),"")</f>
        <v/>
      </c>
      <c r="O52" s="141" t="str">
        <f t="shared" si="1"/>
        <v/>
      </c>
    </row>
    <row r="53" spans="1:17" s="13" customFormat="1" ht="15.75" hidden="1" customHeight="1" x14ac:dyDescent="0.25">
      <c r="A53" s="101" t="str">
        <f t="shared" si="0"/>
        <v>x</v>
      </c>
      <c r="B53" s="208" t="s">
        <v>31</v>
      </c>
      <c r="C53" s="209">
        <v>0</v>
      </c>
      <c r="D53" s="24">
        <v>0</v>
      </c>
      <c r="E53" s="237">
        <f>IFERROR(D53/C53*100,0)</f>
        <v>0</v>
      </c>
      <c r="F53" s="24">
        <v>0</v>
      </c>
      <c r="G53" s="98">
        <f>D53-F53</f>
        <v>0</v>
      </c>
      <c r="H53" s="331">
        <v>0</v>
      </c>
      <c r="I53" s="237">
        <v>0</v>
      </c>
      <c r="J53" s="237" t="str">
        <f>IFERROR(I53/H53*100,"")</f>
        <v/>
      </c>
      <c r="K53" s="229">
        <v>0</v>
      </c>
      <c r="L53" s="31">
        <f>SUM(L54:L67)</f>
        <v>0</v>
      </c>
      <c r="M53" s="24" t="str">
        <f>IF(D53&gt;0,#REF!/D53*10,"")</f>
        <v/>
      </c>
      <c r="N53" s="21" t="str">
        <f>IF(F53&gt;0,K53/F53*10,"")</f>
        <v/>
      </c>
      <c r="O53" s="98" t="str">
        <f t="shared" si="1"/>
        <v/>
      </c>
    </row>
    <row r="54" spans="1:17" s="17" customFormat="1" ht="15" hidden="1" customHeight="1" x14ac:dyDescent="0.2">
      <c r="A54" s="101" t="str">
        <f t="shared" si="0"/>
        <v>x</v>
      </c>
      <c r="B54" s="210" t="s">
        <v>91</v>
      </c>
      <c r="C54" s="206">
        <v>0</v>
      </c>
      <c r="D54" s="131">
        <v>0</v>
      </c>
      <c r="E54" s="230">
        <f>IFERROR(D54/C54*100,0)</f>
        <v>0</v>
      </c>
      <c r="F54" s="131">
        <v>0</v>
      </c>
      <c r="G54" s="99">
        <f>IFERROR(D54-F54,"")</f>
        <v>0</v>
      </c>
      <c r="H54" s="330"/>
      <c r="I54" s="230">
        <v>0</v>
      </c>
      <c r="J54" s="301" t="str">
        <f>IFERROR(I54/H54*100,"")</f>
        <v/>
      </c>
      <c r="K54" s="131">
        <v>0</v>
      </c>
      <c r="L54" s="83">
        <f>IFERROR(I54-K54,"")</f>
        <v>0</v>
      </c>
      <c r="M54" s="131" t="str">
        <f>IFERROR(IF(D54&gt;0,I54/D54*10,""),"")</f>
        <v/>
      </c>
      <c r="N54" s="74" t="str">
        <f>IFERROR(IF(F54&gt;0,K54/F54*10,""),"")</f>
        <v/>
      </c>
      <c r="O54" s="141" t="str">
        <f t="shared" si="1"/>
        <v/>
      </c>
      <c r="P54" s="1"/>
      <c r="Q54" s="1"/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>
        <v>0</v>
      </c>
      <c r="D55" s="131">
        <v>0</v>
      </c>
      <c r="E55" s="230">
        <f>IFERROR(D55/C55*100,0)</f>
        <v>0</v>
      </c>
      <c r="F55" s="131">
        <v>0</v>
      </c>
      <c r="G55" s="99">
        <f>IFERROR(D55-F55,"")</f>
        <v>0</v>
      </c>
      <c r="H55" s="330"/>
      <c r="I55" s="230">
        <v>0</v>
      </c>
      <c r="J55" s="301" t="str">
        <f>IFERROR(I55/H55*100,"")</f>
        <v/>
      </c>
      <c r="K55" s="131">
        <v>0</v>
      </c>
      <c r="L55" s="8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141" t="str">
        <f t="shared" si="1"/>
        <v/>
      </c>
    </row>
    <row r="56" spans="1:17" s="1" customFormat="1" ht="15" hidden="1" customHeight="1" x14ac:dyDescent="0.2">
      <c r="A56" s="101" t="str">
        <f t="shared" si="0"/>
        <v>x</v>
      </c>
      <c r="B56" s="210" t="s">
        <v>93</v>
      </c>
      <c r="C56" s="206">
        <v>0</v>
      </c>
      <c r="D56" s="131">
        <v>0</v>
      </c>
      <c r="E56" s="230">
        <f>IFERROR(D56/C56*100,0)</f>
        <v>0</v>
      </c>
      <c r="F56" s="131">
        <v>0</v>
      </c>
      <c r="G56" s="99">
        <f>IFERROR(D56-F56,"")</f>
        <v>0</v>
      </c>
      <c r="H56" s="330"/>
      <c r="I56" s="230">
        <v>0</v>
      </c>
      <c r="J56" s="301" t="str">
        <f>IFERROR(I56/H56*100,"")</f>
        <v/>
      </c>
      <c r="K56" s="131">
        <v>0</v>
      </c>
      <c r="L56" s="83">
        <f>IFERROR(I56-K56,"")</f>
        <v>0</v>
      </c>
      <c r="M56" s="131" t="str">
        <f>IFERROR(IF(D56&gt;0,I56/D56*10,""),"")</f>
        <v/>
      </c>
      <c r="N56" s="74" t="str">
        <f>IFERROR(IF(F56&gt;0,K56/F56*10,""),"")</f>
        <v/>
      </c>
      <c r="O56" s="141" t="str">
        <f t="shared" si="1"/>
        <v/>
      </c>
    </row>
    <row r="57" spans="1:17" s="1" customFormat="1" ht="15" hidden="1" customHeight="1" x14ac:dyDescent="0.2">
      <c r="A57" s="101" t="str">
        <f t="shared" si="0"/>
        <v>x</v>
      </c>
      <c r="B57" s="210" t="s">
        <v>94</v>
      </c>
      <c r="C57" s="206">
        <v>0</v>
      </c>
      <c r="D57" s="131">
        <v>0</v>
      </c>
      <c r="E57" s="230">
        <f>IFERROR(D57/C57*100,0)</f>
        <v>0</v>
      </c>
      <c r="F57" s="131">
        <v>0</v>
      </c>
      <c r="G57" s="99">
        <f>IFERROR(D57-F57,"")</f>
        <v>0</v>
      </c>
      <c r="H57" s="330"/>
      <c r="I57" s="230">
        <v>0</v>
      </c>
      <c r="J57" s="301" t="str">
        <f>IFERROR(I57/H57*100,"")</f>
        <v/>
      </c>
      <c r="K57" s="131">
        <v>0</v>
      </c>
      <c r="L57" s="83">
        <f>IFERROR(I57-K57,"")</f>
        <v>0</v>
      </c>
      <c r="M57" s="131" t="str">
        <f>IFERROR(IF(D57&gt;0,I57/D57*10,""),"")</f>
        <v/>
      </c>
      <c r="N57" s="74" t="str">
        <f>IFERROR(IF(F57&gt;0,K57/F57*10,""),"")</f>
        <v/>
      </c>
      <c r="O57" s="141" t="str">
        <f t="shared" si="1"/>
        <v/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</v>
      </c>
      <c r="D58" s="131">
        <v>0</v>
      </c>
      <c r="E58" s="230">
        <f>IFERROR(D58/C58*100,0)</f>
        <v>0</v>
      </c>
      <c r="F58" s="131">
        <v>0</v>
      </c>
      <c r="G58" s="99">
        <f>IFERROR(D58-F58,"")</f>
        <v>0</v>
      </c>
      <c r="H58" s="330"/>
      <c r="I58" s="230">
        <v>0</v>
      </c>
      <c r="J58" s="301" t="str">
        <f>IFERROR(I58/H58*100,"")</f>
        <v/>
      </c>
      <c r="K58" s="131">
        <v>0</v>
      </c>
      <c r="L58" s="8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141" t="str">
        <f t="shared" si="1"/>
        <v/>
      </c>
    </row>
    <row r="59" spans="1:17" s="1" customFormat="1" ht="15" hidden="1" customHeight="1" x14ac:dyDescent="0.2">
      <c r="A59" s="101" t="str">
        <f t="shared" si="0"/>
        <v>x</v>
      </c>
      <c r="B59" s="210" t="s">
        <v>32</v>
      </c>
      <c r="C59" s="206">
        <v>0</v>
      </c>
      <c r="D59" s="131">
        <v>0</v>
      </c>
      <c r="E59" s="230">
        <f>IFERROR(D59/C59*100,0)</f>
        <v>0</v>
      </c>
      <c r="F59" s="131">
        <v>0</v>
      </c>
      <c r="G59" s="99">
        <f>IFERROR(D59-F59,"")</f>
        <v>0</v>
      </c>
      <c r="H59" s="325"/>
      <c r="I59" s="230">
        <v>0</v>
      </c>
      <c r="J59" s="301" t="str">
        <f>IFERROR(I59/H59*100,"")</f>
        <v/>
      </c>
      <c r="K59" s="131">
        <v>0</v>
      </c>
      <c r="L59" s="83">
        <f>IFERROR(I59-K59,"")</f>
        <v>0</v>
      </c>
      <c r="M59" s="131" t="str">
        <f>IFERROR(IF(D59&gt;0,I59/D59*10,""),"")</f>
        <v/>
      </c>
      <c r="N59" s="74" t="str">
        <f>IFERROR(IF(F59&gt;0,K59/F59*10,""),"")</f>
        <v/>
      </c>
      <c r="O59" s="141" t="str">
        <f t="shared" si="1"/>
        <v/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>
        <v>0</v>
      </c>
      <c r="D60" s="131">
        <v>0</v>
      </c>
      <c r="E60" s="230">
        <f>IFERROR(D60/C60*100,0)</f>
        <v>0</v>
      </c>
      <c r="F60" s="131">
        <v>0</v>
      </c>
      <c r="G60" s="99">
        <f>IFERROR(D60-F60,"")</f>
        <v>0</v>
      </c>
      <c r="H60" s="301"/>
      <c r="I60" s="230">
        <v>0</v>
      </c>
      <c r="J60" s="301" t="str">
        <f>IFERROR(I60/H60*100,"")</f>
        <v/>
      </c>
      <c r="K60" s="131">
        <v>0</v>
      </c>
      <c r="L60" s="8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141" t="str">
        <f t="shared" si="1"/>
        <v/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>
        <v>0</v>
      </c>
      <c r="D61" s="131">
        <v>0</v>
      </c>
      <c r="E61" s="230">
        <f>IFERROR(D61/C61*100,0)</f>
        <v>0</v>
      </c>
      <c r="F61" s="131">
        <v>0</v>
      </c>
      <c r="G61" s="99">
        <f>IFERROR(D61-F61,"")</f>
        <v>0</v>
      </c>
      <c r="H61" s="301">
        <v>0</v>
      </c>
      <c r="I61" s="230">
        <v>0</v>
      </c>
      <c r="J61" s="301" t="str">
        <f>IFERROR(I61/H61*100,"")</f>
        <v/>
      </c>
      <c r="K61" s="131">
        <v>0</v>
      </c>
      <c r="L61" s="8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141" t="str">
        <f t="shared" si="1"/>
        <v/>
      </c>
    </row>
    <row r="62" spans="1:17" s="1" customFormat="1" ht="15" hidden="1" customHeight="1" x14ac:dyDescent="0.2">
      <c r="A62" s="101" t="str">
        <f t="shared" si="0"/>
        <v>x</v>
      </c>
      <c r="B62" s="210" t="s">
        <v>95</v>
      </c>
      <c r="C62" s="206">
        <v>0</v>
      </c>
      <c r="D62" s="131">
        <v>0</v>
      </c>
      <c r="E62" s="230">
        <f>IFERROR(D62/C62*100,0)</f>
        <v>0</v>
      </c>
      <c r="F62" s="131">
        <v>0</v>
      </c>
      <c r="G62" s="99">
        <f>IFERROR(D62-F62,"")</f>
        <v>0</v>
      </c>
      <c r="H62" s="301"/>
      <c r="I62" s="230">
        <v>0</v>
      </c>
      <c r="J62" s="301" t="str">
        <f>IFERROR(I62/H62*100,"")</f>
        <v/>
      </c>
      <c r="K62" s="131">
        <v>0</v>
      </c>
      <c r="L62" s="83">
        <f>IFERROR(I62-K62,"")</f>
        <v>0</v>
      </c>
      <c r="M62" s="131" t="str">
        <f>IFERROR(IF(D62&gt;0,I62/D62*10,""),"")</f>
        <v/>
      </c>
      <c r="N62" s="74" t="str">
        <f>IFERROR(IF(F62&gt;0,K62/F62*10,""),"")</f>
        <v/>
      </c>
      <c r="O62" s="141" t="str">
        <f t="shared" si="1"/>
        <v/>
      </c>
    </row>
    <row r="63" spans="1:17" s="1" customFormat="1" ht="15" hidden="1" customHeight="1" x14ac:dyDescent="0.2">
      <c r="A63" s="101" t="str">
        <f t="shared" si="0"/>
        <v>x</v>
      </c>
      <c r="B63" s="210" t="s">
        <v>34</v>
      </c>
      <c r="C63" s="206">
        <v>0</v>
      </c>
      <c r="D63" s="131">
        <v>0</v>
      </c>
      <c r="E63" s="230">
        <f>IFERROR(D63/C63*100,0)</f>
        <v>0</v>
      </c>
      <c r="F63" s="131">
        <v>0</v>
      </c>
      <c r="G63" s="99">
        <f>IFERROR(D63-F63,"")</f>
        <v>0</v>
      </c>
      <c r="H63" s="301"/>
      <c r="I63" s="230">
        <v>0</v>
      </c>
      <c r="J63" s="301" t="str">
        <f>IFERROR(I63/H63*100,"")</f>
        <v/>
      </c>
      <c r="K63" s="131">
        <v>0</v>
      </c>
      <c r="L63" s="83">
        <f>IFERROR(I63-K63,"")</f>
        <v>0</v>
      </c>
      <c r="M63" s="131" t="str">
        <f>IFERROR(IF(D63&gt;0,I63/D63*10,""),"")</f>
        <v/>
      </c>
      <c r="N63" s="74" t="str">
        <f>IFERROR(IF(F63&gt;0,K63/F63*10,""),"")</f>
        <v/>
      </c>
      <c r="O63" s="141" t="str">
        <f t="shared" si="1"/>
        <v/>
      </c>
    </row>
    <row r="64" spans="1:17" s="1" customFormat="1" ht="15" hidden="1" customHeight="1" x14ac:dyDescent="0.2">
      <c r="A64" s="101" t="str">
        <f t="shared" si="0"/>
        <v>x</v>
      </c>
      <c r="B64" s="210" t="s">
        <v>35</v>
      </c>
      <c r="C64" s="206">
        <v>0</v>
      </c>
      <c r="D64" s="131">
        <v>0</v>
      </c>
      <c r="E64" s="230">
        <f>IFERROR(D64/C64*100,0)</f>
        <v>0</v>
      </c>
      <c r="F64" s="131">
        <v>0</v>
      </c>
      <c r="G64" s="99">
        <f>IFERROR(D64-F64,"")</f>
        <v>0</v>
      </c>
      <c r="H64" s="301">
        <v>0</v>
      </c>
      <c r="I64" s="230">
        <v>0</v>
      </c>
      <c r="J64" s="301" t="str">
        <f>IFERROR(I64/H64*100,"")</f>
        <v/>
      </c>
      <c r="K64" s="131">
        <v>0</v>
      </c>
      <c r="L64" s="83">
        <f>IFERROR(I64-K64,"")</f>
        <v>0</v>
      </c>
      <c r="M64" s="131" t="str">
        <f>IFERROR(IF(D64&gt;0,I64/D64*10,""),"")</f>
        <v/>
      </c>
      <c r="N64" s="74" t="str">
        <f>IFERROR(IF(F64&gt;0,K64/F64*10,""),"")</f>
        <v/>
      </c>
      <c r="O64" s="141" t="str">
        <f t="shared" si="1"/>
        <v/>
      </c>
    </row>
    <row r="65" spans="1:15" s="1" customFormat="1" ht="15" hidden="1" customHeight="1" x14ac:dyDescent="0.2">
      <c r="A65" s="101" t="str">
        <f t="shared" si="0"/>
        <v>x</v>
      </c>
      <c r="B65" s="205" t="s">
        <v>36</v>
      </c>
      <c r="C65" s="206">
        <v>0</v>
      </c>
      <c r="D65" s="131">
        <v>0</v>
      </c>
      <c r="E65" s="230">
        <f>IFERROR(D65/C65*100,0)</f>
        <v>0</v>
      </c>
      <c r="F65" s="131">
        <v>0</v>
      </c>
      <c r="G65" s="99">
        <f>IFERROR(D65-F65,"")</f>
        <v>0</v>
      </c>
      <c r="H65" s="301"/>
      <c r="I65" s="230">
        <v>0</v>
      </c>
      <c r="J65" s="301" t="str">
        <f>IFERROR(I65/H65*100,"")</f>
        <v/>
      </c>
      <c r="K65" s="131">
        <v>0</v>
      </c>
      <c r="L65" s="83">
        <f>IFERROR(I65-K65,"")</f>
        <v>0</v>
      </c>
      <c r="M65" s="131" t="str">
        <f>IFERROR(IF(D65&gt;0,I65/D65*10,""),"")</f>
        <v/>
      </c>
      <c r="N65" s="74" t="str">
        <f>IFERROR(IF(F65&gt;0,K65/F65*10,""),"")</f>
        <v/>
      </c>
      <c r="O65" s="141" t="str">
        <f t="shared" si="1"/>
        <v/>
      </c>
    </row>
    <row r="66" spans="1:15" s="1" customFormat="1" ht="15" hidden="1" customHeight="1" x14ac:dyDescent="0.2">
      <c r="A66" s="101" t="str">
        <f t="shared" si="0"/>
        <v>x</v>
      </c>
      <c r="B66" s="210" t="s">
        <v>37</v>
      </c>
      <c r="C66" s="206">
        <v>0</v>
      </c>
      <c r="D66" s="131">
        <v>0</v>
      </c>
      <c r="E66" s="230">
        <f>IFERROR(D66/C66*100,0)</f>
        <v>0</v>
      </c>
      <c r="F66" s="131">
        <v>0</v>
      </c>
      <c r="G66" s="99">
        <f>IFERROR(D66-F66,"")</f>
        <v>0</v>
      </c>
      <c r="H66" s="301"/>
      <c r="I66" s="230">
        <v>0</v>
      </c>
      <c r="J66" s="301" t="str">
        <f>IFERROR(I66/H66*100,"")</f>
        <v/>
      </c>
      <c r="K66" s="131">
        <v>0</v>
      </c>
      <c r="L66" s="83">
        <f>IFERROR(I66-K66,"")</f>
        <v>0</v>
      </c>
      <c r="M66" s="131" t="str">
        <f>IFERROR(IF(D66&gt;0,I66/D66*10,""),"")</f>
        <v/>
      </c>
      <c r="N66" s="74" t="str">
        <f>IFERROR(IF(F66&gt;0,K66/F66*10,""),"")</f>
        <v/>
      </c>
      <c r="O66" s="141" t="str">
        <f t="shared" si="1"/>
        <v/>
      </c>
    </row>
    <row r="67" spans="1:15" s="1" customFormat="1" ht="15" hidden="1" customHeight="1" x14ac:dyDescent="0.2">
      <c r="A67" s="101" t="str">
        <f t="shared" si="0"/>
        <v>x</v>
      </c>
      <c r="B67" s="210" t="s">
        <v>38</v>
      </c>
      <c r="C67" s="206">
        <v>0</v>
      </c>
      <c r="D67" s="131">
        <v>0</v>
      </c>
      <c r="E67" s="230">
        <f>IFERROR(D67/C67*100,0)</f>
        <v>0</v>
      </c>
      <c r="F67" s="131">
        <v>0</v>
      </c>
      <c r="G67" s="99">
        <f>IFERROR(D67-F67,"")</f>
        <v>0</v>
      </c>
      <c r="H67" s="301"/>
      <c r="I67" s="230">
        <v>0</v>
      </c>
      <c r="J67" s="301" t="str">
        <f>IFERROR(I67/H67*100,"")</f>
        <v/>
      </c>
      <c r="K67" s="131">
        <v>0</v>
      </c>
      <c r="L67" s="83">
        <f>IFERROR(I67-K67,"")</f>
        <v>0</v>
      </c>
      <c r="M67" s="131" t="str">
        <f>IFERROR(IF(D67&gt;0,I67/D67*10,""),"")</f>
        <v/>
      </c>
      <c r="N67" s="74" t="str">
        <f>IFERROR(IF(F67&gt;0,K67/F67*10,""),"")</f>
        <v/>
      </c>
      <c r="O67" s="141" t="str">
        <f t="shared" si="1"/>
        <v/>
      </c>
    </row>
    <row r="68" spans="1:15" s="13" customFormat="1" ht="15.75" hidden="1" customHeight="1" x14ac:dyDescent="0.25">
      <c r="A68" s="101" t="str">
        <f t="shared" si="0"/>
        <v>x</v>
      </c>
      <c r="B68" s="211" t="s">
        <v>138</v>
      </c>
      <c r="C68" s="209">
        <v>0</v>
      </c>
      <c r="D68" s="132">
        <v>0</v>
      </c>
      <c r="E68" s="237">
        <f>IFERROR(D68/C68*100,0)</f>
        <v>0</v>
      </c>
      <c r="F68" s="229">
        <v>0</v>
      </c>
      <c r="G68" s="25">
        <f>D68-F68</f>
        <v>0</v>
      </c>
      <c r="H68" s="302">
        <v>0</v>
      </c>
      <c r="I68" s="237">
        <v>0</v>
      </c>
      <c r="J68" s="237" t="str">
        <f>IFERROR(I68/H68*100,"")</f>
        <v/>
      </c>
      <c r="K68" s="229">
        <v>0</v>
      </c>
      <c r="L68" s="31">
        <f>I68-K68</f>
        <v>0</v>
      </c>
      <c r="M68" s="24" t="str">
        <f>IF(D68&gt;0,I68/D68*10,"")</f>
        <v/>
      </c>
      <c r="N68" s="21" t="str">
        <f>IF(F68&gt;0,K68/F68*10,"")</f>
        <v/>
      </c>
      <c r="O68" s="98" t="str">
        <f t="shared" si="1"/>
        <v/>
      </c>
    </row>
    <row r="69" spans="1:15" s="1" customFormat="1" ht="15" hidden="1" customHeight="1" x14ac:dyDescent="0.2">
      <c r="A69" s="101" t="str">
        <f t="shared" si="0"/>
        <v>x</v>
      </c>
      <c r="B69" s="210" t="s">
        <v>96</v>
      </c>
      <c r="C69" s="206">
        <v>0</v>
      </c>
      <c r="D69" s="131">
        <v>0</v>
      </c>
      <c r="E69" s="230">
        <f>IFERROR(D69/C69*100,0)</f>
        <v>0</v>
      </c>
      <c r="F69" s="131">
        <v>0</v>
      </c>
      <c r="G69" s="99">
        <f>IFERROR(D69-F69,"")</f>
        <v>0</v>
      </c>
      <c r="H69" s="301"/>
      <c r="I69" s="230">
        <v>0</v>
      </c>
      <c r="J69" s="301" t="str">
        <f>IFERROR(I69/H69*100,"")</f>
        <v/>
      </c>
      <c r="K69" s="131">
        <v>0</v>
      </c>
      <c r="L69" s="83">
        <f>IFERROR(I69-K69,"")</f>
        <v>0</v>
      </c>
      <c r="M69" s="131" t="str">
        <f>IFERROR(IF(D69&gt;0,I69/D69*10,""),"")</f>
        <v/>
      </c>
      <c r="N69" s="74" t="str">
        <f>IFERROR(IF(F69&gt;0,K69/F69*10,""),"")</f>
        <v/>
      </c>
      <c r="O69" s="141" t="str">
        <f t="shared" si="1"/>
        <v/>
      </c>
    </row>
    <row r="70" spans="1:15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</v>
      </c>
      <c r="D70" s="131">
        <v>0</v>
      </c>
      <c r="E70" s="230">
        <f>IFERROR(D70/C70*100,0)</f>
        <v>0</v>
      </c>
      <c r="F70" s="131">
        <v>0</v>
      </c>
      <c r="G70" s="99">
        <f>IFERROR(D70-F70,"")</f>
        <v>0</v>
      </c>
      <c r="H70" s="301"/>
      <c r="I70" s="230">
        <v>0</v>
      </c>
      <c r="J70" s="301" t="str">
        <f>IFERROR(I70/H70*100,"")</f>
        <v/>
      </c>
      <c r="K70" s="131">
        <v>0</v>
      </c>
      <c r="L70" s="8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141" t="str">
        <f t="shared" ref="O70:O101" si="3">IFERROR(M70-N70,"")</f>
        <v/>
      </c>
    </row>
    <row r="71" spans="1:15" s="1" customFormat="1" ht="15" hidden="1" customHeight="1" x14ac:dyDescent="0.2">
      <c r="A71" s="101" t="str">
        <f t="shared" si="2"/>
        <v>x</v>
      </c>
      <c r="B71" s="210" t="s">
        <v>40</v>
      </c>
      <c r="C71" s="206">
        <v>0</v>
      </c>
      <c r="D71" s="131">
        <v>0</v>
      </c>
      <c r="E71" s="230">
        <f>IFERROR(D71/C71*100,0)</f>
        <v>0</v>
      </c>
      <c r="F71" s="131">
        <v>0</v>
      </c>
      <c r="G71" s="99">
        <f>IFERROR(D71-F71,"")</f>
        <v>0</v>
      </c>
      <c r="H71" s="301"/>
      <c r="I71" s="230">
        <v>0</v>
      </c>
      <c r="J71" s="301" t="str">
        <f>IFERROR(I71/H71*100,"")</f>
        <v/>
      </c>
      <c r="K71" s="131">
        <v>0</v>
      </c>
      <c r="L71" s="83">
        <f>IFERROR(I71-K71,"")</f>
        <v>0</v>
      </c>
      <c r="M71" s="131" t="str">
        <f>IFERROR(IF(D71&gt;0,I71/D71*10,""),"")</f>
        <v/>
      </c>
      <c r="N71" s="74" t="str">
        <f>IFERROR(IF(F71&gt;0,K71/F71*10,""),"")</f>
        <v/>
      </c>
      <c r="O71" s="141" t="str">
        <f t="shared" si="3"/>
        <v/>
      </c>
    </row>
    <row r="72" spans="1:15" s="1" customFormat="1" ht="15" hidden="1" customHeight="1" x14ac:dyDescent="0.2">
      <c r="A72" s="101" t="e">
        <f t="shared" si="2"/>
        <v>#VALUE!</v>
      </c>
      <c r="B72" s="210" t="s">
        <v>136</v>
      </c>
      <c r="C72" s="206"/>
      <c r="D72" s="131" t="e">
        <v>#VALUE!</v>
      </c>
      <c r="E72" s="230">
        <f>IFERROR(D72/C72*100,0)</f>
        <v>0</v>
      </c>
      <c r="F72" s="131" t="e">
        <v>#VALUE!</v>
      </c>
      <c r="G72" s="99" t="str">
        <f>IFERROR(D72-F72,"")</f>
        <v/>
      </c>
      <c r="H72" s="301"/>
      <c r="I72" s="230" t="e">
        <v>#VALUE!</v>
      </c>
      <c r="J72" s="301" t="str">
        <f>IFERROR(I72/H72*100,"")</f>
        <v/>
      </c>
      <c r="K72" s="131" t="e">
        <v>#VALUE!</v>
      </c>
      <c r="L72" s="8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141" t="str">
        <f t="shared" si="3"/>
        <v/>
      </c>
    </row>
    <row r="73" spans="1:15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99" t="str">
        <f>IFERROR(D73-F73,"")</f>
        <v/>
      </c>
      <c r="H73" s="301"/>
      <c r="I73" s="230" t="e">
        <v>#VALUE!</v>
      </c>
      <c r="J73" s="301" t="str">
        <f>IFERROR(I73/H73*100,"")</f>
        <v/>
      </c>
      <c r="K73" s="131" t="e">
        <v>#VALUE!</v>
      </c>
      <c r="L73" s="8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141" t="str">
        <f t="shared" si="3"/>
        <v/>
      </c>
    </row>
    <row r="74" spans="1:15" s="1" customFormat="1" ht="15" hidden="1" customHeight="1" x14ac:dyDescent="0.2">
      <c r="A74" s="101" t="str">
        <f t="shared" si="2"/>
        <v>x</v>
      </c>
      <c r="B74" s="210" t="s">
        <v>41</v>
      </c>
      <c r="C74" s="206">
        <v>0</v>
      </c>
      <c r="D74" s="131">
        <v>0</v>
      </c>
      <c r="E74" s="230">
        <f>IFERROR(D74/C74*100,0)</f>
        <v>0</v>
      </c>
      <c r="F74" s="131">
        <v>0</v>
      </c>
      <c r="G74" s="99">
        <f>IFERROR(D74-F74,"")</f>
        <v>0</v>
      </c>
      <c r="H74" s="301"/>
      <c r="I74" s="230">
        <v>0</v>
      </c>
      <c r="J74" s="301" t="str">
        <f>IFERROR(I74/H74*100,"")</f>
        <v/>
      </c>
      <c r="K74" s="131">
        <v>0</v>
      </c>
      <c r="L74" s="83">
        <f>IFERROR(I74-K74,"")</f>
        <v>0</v>
      </c>
      <c r="M74" s="131" t="str">
        <f>IFERROR(IF(D74&gt;0,I74/D74*10,""),"")</f>
        <v/>
      </c>
      <c r="N74" s="74" t="str">
        <f>IFERROR(IF(F74&gt;0,K74/F74*10,""),"")</f>
        <v/>
      </c>
      <c r="O74" s="141" t="str">
        <f t="shared" si="3"/>
        <v/>
      </c>
    </row>
    <row r="75" spans="1:15" s="13" customFormat="1" ht="15.75" hidden="1" customHeight="1" x14ac:dyDescent="0.25">
      <c r="A75" s="101" t="str">
        <f t="shared" si="2"/>
        <v>x</v>
      </c>
      <c r="B75" s="208" t="s">
        <v>42</v>
      </c>
      <c r="C75" s="209">
        <v>0</v>
      </c>
      <c r="D75" s="24">
        <v>0</v>
      </c>
      <c r="E75" s="237">
        <f>IFERROR(D75/C75*100,0)</f>
        <v>0</v>
      </c>
      <c r="F75" s="24">
        <v>0</v>
      </c>
      <c r="G75" s="98">
        <f>D75-F75</f>
        <v>0</v>
      </c>
      <c r="H75" s="236">
        <v>0</v>
      </c>
      <c r="I75" s="237">
        <v>0</v>
      </c>
      <c r="J75" s="237" t="str">
        <f>IFERROR(I75/H75*100,"")</f>
        <v/>
      </c>
      <c r="K75" s="229">
        <v>0</v>
      </c>
      <c r="L75" s="31">
        <f>I75-K75</f>
        <v>0</v>
      </c>
      <c r="M75" s="24" t="str">
        <f>IF(D75&gt;0,I75/D75*10,"")</f>
        <v/>
      </c>
      <c r="N75" s="21" t="str">
        <f>IF(F75&gt;0,K75/F75*10,"")</f>
        <v/>
      </c>
      <c r="O75" s="98" t="str">
        <f t="shared" si="3"/>
        <v/>
      </c>
    </row>
    <row r="76" spans="1:15" s="1" customFormat="1" ht="15" hidden="1" customHeight="1" x14ac:dyDescent="0.2">
      <c r="A76" s="101" t="str">
        <f t="shared" si="2"/>
        <v>x</v>
      </c>
      <c r="B76" s="210" t="s">
        <v>139</v>
      </c>
      <c r="C76" s="206">
        <v>0</v>
      </c>
      <c r="D76" s="131">
        <v>0</v>
      </c>
      <c r="E76" s="230">
        <f>IFERROR(D76/C76*100,0)</f>
        <v>0</v>
      </c>
      <c r="F76" s="131">
        <v>0</v>
      </c>
      <c r="G76" s="99">
        <f>IFERROR(D76-F76,"")</f>
        <v>0</v>
      </c>
      <c r="H76" s="301"/>
      <c r="I76" s="230">
        <v>0</v>
      </c>
      <c r="J76" s="301" t="str">
        <f>IFERROR(I76/H76*100,"")</f>
        <v/>
      </c>
      <c r="K76" s="131">
        <v>0</v>
      </c>
      <c r="L76" s="8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141" t="str">
        <f t="shared" si="3"/>
        <v/>
      </c>
    </row>
    <row r="77" spans="1:15" s="1" customFormat="1" ht="15" hidden="1" customHeight="1" x14ac:dyDescent="0.2">
      <c r="A77" s="101" t="str">
        <f t="shared" si="2"/>
        <v>x</v>
      </c>
      <c r="B77" s="210" t="s">
        <v>140</v>
      </c>
      <c r="C77" s="206">
        <v>0</v>
      </c>
      <c r="D77" s="131">
        <v>0</v>
      </c>
      <c r="E77" s="230">
        <f>IFERROR(D77/C77*100,0)</f>
        <v>0</v>
      </c>
      <c r="F77" s="131">
        <v>0</v>
      </c>
      <c r="G77" s="99">
        <f>IFERROR(D77-F77,"")</f>
        <v>0</v>
      </c>
      <c r="H77" s="301"/>
      <c r="I77" s="230">
        <v>0</v>
      </c>
      <c r="J77" s="301" t="str">
        <f>IFERROR(I77/H77*100,"")</f>
        <v/>
      </c>
      <c r="K77" s="131">
        <v>0</v>
      </c>
      <c r="L77" s="8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141" t="str">
        <f t="shared" si="3"/>
        <v/>
      </c>
    </row>
    <row r="78" spans="1:15" s="1" customFormat="1" ht="15" hidden="1" customHeight="1" x14ac:dyDescent="0.2">
      <c r="A78" s="101" t="str">
        <f t="shared" si="2"/>
        <v>x</v>
      </c>
      <c r="B78" s="210" t="s">
        <v>141</v>
      </c>
      <c r="C78" s="206">
        <v>0</v>
      </c>
      <c r="D78" s="131">
        <v>0</v>
      </c>
      <c r="E78" s="230">
        <f>IFERROR(D78/C78*100,0)</f>
        <v>0</v>
      </c>
      <c r="F78" s="131">
        <v>0</v>
      </c>
      <c r="G78" s="99">
        <f>IFERROR(D78-F78,"")</f>
        <v>0</v>
      </c>
      <c r="H78" s="301"/>
      <c r="I78" s="230">
        <v>0</v>
      </c>
      <c r="J78" s="301" t="str">
        <f>IFERROR(I78/H78*100,"")</f>
        <v/>
      </c>
      <c r="K78" s="131">
        <v>0</v>
      </c>
      <c r="L78" s="8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141" t="str">
        <f t="shared" si="3"/>
        <v/>
      </c>
    </row>
    <row r="79" spans="1:15" s="1" customFormat="1" ht="15" hidden="1" customHeight="1" x14ac:dyDescent="0.2">
      <c r="A79" s="101" t="str">
        <f t="shared" si="2"/>
        <v>x</v>
      </c>
      <c r="B79" s="210" t="s">
        <v>43</v>
      </c>
      <c r="C79" s="206">
        <v>0</v>
      </c>
      <c r="D79" s="131">
        <v>0</v>
      </c>
      <c r="E79" s="230">
        <f>IFERROR(D79/C79*100,0)</f>
        <v>0</v>
      </c>
      <c r="F79" s="131">
        <v>0</v>
      </c>
      <c r="G79" s="99">
        <f>IFERROR(D79-F79,"")</f>
        <v>0</v>
      </c>
      <c r="H79" s="301"/>
      <c r="I79" s="230">
        <v>0</v>
      </c>
      <c r="J79" s="301" t="str">
        <f>IFERROR(I79/H79*100,"")</f>
        <v/>
      </c>
      <c r="K79" s="131">
        <v>0</v>
      </c>
      <c r="L79" s="83">
        <f>IFERROR(I79-K79,"")</f>
        <v>0</v>
      </c>
      <c r="M79" s="131" t="str">
        <f>IFERROR(IF(D79&gt;0,I79/D79*10,""),"")</f>
        <v/>
      </c>
      <c r="N79" s="74" t="str">
        <f>IFERROR(IF(F79&gt;0,K79/F79*10,""),"")</f>
        <v/>
      </c>
      <c r="O79" s="141" t="str">
        <f t="shared" si="3"/>
        <v/>
      </c>
    </row>
    <row r="80" spans="1:15" s="1" customFormat="1" ht="15" hidden="1" customHeight="1" x14ac:dyDescent="0.2">
      <c r="A80" s="101" t="str">
        <f t="shared" si="2"/>
        <v>x</v>
      </c>
      <c r="B80" s="210" t="s">
        <v>44</v>
      </c>
      <c r="C80" s="206">
        <v>0</v>
      </c>
      <c r="D80" s="131">
        <v>0</v>
      </c>
      <c r="E80" s="230">
        <f>IFERROR(D80/C80*100,0)</f>
        <v>0</v>
      </c>
      <c r="F80" s="131">
        <v>0</v>
      </c>
      <c r="G80" s="99">
        <f>IFERROR(D80-F80,"")</f>
        <v>0</v>
      </c>
      <c r="H80" s="301"/>
      <c r="I80" s="230">
        <v>0</v>
      </c>
      <c r="J80" s="301" t="str">
        <f>IFERROR(I80/H80*100,"")</f>
        <v/>
      </c>
      <c r="K80" s="131">
        <v>0</v>
      </c>
      <c r="L80" s="83">
        <f>IFERROR(I80-K80,"")</f>
        <v>0</v>
      </c>
      <c r="M80" s="131" t="str">
        <f>IFERROR(IF(D80&gt;0,I80/D80*10,""),"")</f>
        <v/>
      </c>
      <c r="N80" s="74" t="str">
        <f>IFERROR(IF(F80&gt;0,K80/F80*10,""),"")</f>
        <v/>
      </c>
      <c r="O80" s="141" t="str">
        <f t="shared" si="3"/>
        <v/>
      </c>
    </row>
    <row r="81" spans="1:15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99" t="str">
        <f>IFERROR(D81-F81,"")</f>
        <v/>
      </c>
      <c r="H81" s="301"/>
      <c r="I81" s="230" t="e">
        <v>#VALUE!</v>
      </c>
      <c r="J81" s="301" t="str">
        <f>IFERROR(I81/H81*100,"")</f>
        <v/>
      </c>
      <c r="K81" s="131" t="e">
        <v>#VALUE!</v>
      </c>
      <c r="L81" s="8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141" t="str">
        <f t="shared" si="3"/>
        <v/>
      </c>
    </row>
    <row r="82" spans="1:15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99" t="str">
        <f>IFERROR(D82-F82,"")</f>
        <v/>
      </c>
      <c r="H82" s="301"/>
      <c r="I82" s="230" t="e">
        <v>#VALUE!</v>
      </c>
      <c r="J82" s="301" t="str">
        <f>IFERROR(I82/H82*100,"")</f>
        <v/>
      </c>
      <c r="K82" s="131" t="e">
        <v>#VALUE!</v>
      </c>
      <c r="L82" s="8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141" t="str">
        <f t="shared" si="3"/>
        <v/>
      </c>
    </row>
    <row r="83" spans="1:15" s="1" customFormat="1" ht="15" hidden="1" customHeight="1" x14ac:dyDescent="0.2">
      <c r="A83" s="101" t="str">
        <f t="shared" si="2"/>
        <v>x</v>
      </c>
      <c r="B83" s="210" t="s">
        <v>45</v>
      </c>
      <c r="C83" s="206">
        <v>0</v>
      </c>
      <c r="D83" s="131">
        <v>0</v>
      </c>
      <c r="E83" s="230">
        <f>IFERROR(D83/C83*100,0)</f>
        <v>0</v>
      </c>
      <c r="F83" s="131">
        <v>0</v>
      </c>
      <c r="G83" s="99">
        <f>IFERROR(D83-F83,"")</f>
        <v>0</v>
      </c>
      <c r="H83" s="301"/>
      <c r="I83" s="230">
        <v>0</v>
      </c>
      <c r="J83" s="301" t="str">
        <f>IFERROR(I83/H83*100,"")</f>
        <v/>
      </c>
      <c r="K83" s="131">
        <v>0</v>
      </c>
      <c r="L83" s="8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141" t="str">
        <f t="shared" si="3"/>
        <v/>
      </c>
    </row>
    <row r="84" spans="1:15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99" t="str">
        <f>IFERROR(D84-F84,"")</f>
        <v/>
      </c>
      <c r="H84" s="301"/>
      <c r="I84" s="230" t="e">
        <v>#VALUE!</v>
      </c>
      <c r="J84" s="301" t="str">
        <f>IFERROR(I84/H84*100,"")</f>
        <v/>
      </c>
      <c r="K84" s="131" t="e">
        <v>#VALUE!</v>
      </c>
      <c r="L84" s="8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141" t="str">
        <f t="shared" si="3"/>
        <v/>
      </c>
    </row>
    <row r="85" spans="1:15" s="1" customFormat="1" ht="15" hidden="1" customHeight="1" x14ac:dyDescent="0.2">
      <c r="A85" s="101" t="str">
        <f t="shared" si="2"/>
        <v>x</v>
      </c>
      <c r="B85" s="210" t="s">
        <v>46</v>
      </c>
      <c r="C85" s="206">
        <v>0</v>
      </c>
      <c r="D85" s="131">
        <v>0</v>
      </c>
      <c r="E85" s="230">
        <f>IFERROR(D85/C85*100,0)</f>
        <v>0</v>
      </c>
      <c r="F85" s="131">
        <v>0</v>
      </c>
      <c r="G85" s="99">
        <f>IFERROR(D85-F85,"")</f>
        <v>0</v>
      </c>
      <c r="H85" s="301"/>
      <c r="I85" s="230">
        <v>0</v>
      </c>
      <c r="J85" s="301" t="str">
        <f>IFERROR(I85/H85*100,"")</f>
        <v/>
      </c>
      <c r="K85" s="131">
        <v>0</v>
      </c>
      <c r="L85" s="83">
        <f>IFERROR(I85-K85,"")</f>
        <v>0</v>
      </c>
      <c r="M85" s="131" t="str">
        <f>IFERROR(IF(D85&gt;0,I85/D85*10,""),"")</f>
        <v/>
      </c>
      <c r="N85" s="74" t="str">
        <f>IFERROR(IF(F85&gt;0,K85/F85*10,""),"")</f>
        <v/>
      </c>
      <c r="O85" s="141" t="str">
        <f t="shared" si="3"/>
        <v/>
      </c>
    </row>
    <row r="86" spans="1:15" s="1" customFormat="1" ht="15" hidden="1" customHeight="1" x14ac:dyDescent="0.2">
      <c r="A86" s="101" t="str">
        <f t="shared" si="2"/>
        <v>x</v>
      </c>
      <c r="B86" s="210" t="s">
        <v>47</v>
      </c>
      <c r="C86" s="206">
        <v>0</v>
      </c>
      <c r="D86" s="131">
        <v>0</v>
      </c>
      <c r="E86" s="230">
        <f>IFERROR(D86/C86*100,0)</f>
        <v>0</v>
      </c>
      <c r="F86" s="131">
        <v>0</v>
      </c>
      <c r="G86" s="99">
        <f>IFERROR(D86-F86,"")</f>
        <v>0</v>
      </c>
      <c r="H86" s="301">
        <v>0</v>
      </c>
      <c r="I86" s="230">
        <v>0</v>
      </c>
      <c r="J86" s="301" t="str">
        <f>IFERROR(I86/H86*100,"")</f>
        <v/>
      </c>
      <c r="K86" s="131">
        <v>0</v>
      </c>
      <c r="L86" s="83">
        <f>IFERROR(I86-K86,"")</f>
        <v>0</v>
      </c>
      <c r="M86" s="131" t="str">
        <f>IFERROR(IF(D86&gt;0,I86/D86*10,""),"")</f>
        <v/>
      </c>
      <c r="N86" s="74" t="str">
        <f>IFERROR(IF(F86&gt;0,K86/F86*10,""),"")</f>
        <v/>
      </c>
      <c r="O86" s="141" t="str">
        <f t="shared" si="3"/>
        <v/>
      </c>
    </row>
    <row r="87" spans="1:15" s="1" customFormat="1" ht="15" hidden="1" customHeight="1" x14ac:dyDescent="0.2">
      <c r="A87" s="101" t="str">
        <f t="shared" si="2"/>
        <v>x</v>
      </c>
      <c r="B87" s="210" t="s">
        <v>48</v>
      </c>
      <c r="C87" s="206">
        <v>0</v>
      </c>
      <c r="D87" s="131">
        <v>0</v>
      </c>
      <c r="E87" s="230">
        <f>IFERROR(D87/C87*100,0)</f>
        <v>0</v>
      </c>
      <c r="F87" s="131">
        <v>0</v>
      </c>
      <c r="G87" s="99">
        <f>IFERROR(D87-F87,"")</f>
        <v>0</v>
      </c>
      <c r="H87" s="301"/>
      <c r="I87" s="230">
        <v>0</v>
      </c>
      <c r="J87" s="301" t="str">
        <f>IFERROR(I87/H87*100,"")</f>
        <v/>
      </c>
      <c r="K87" s="131">
        <v>0</v>
      </c>
      <c r="L87" s="83">
        <f>IFERROR(I87-K87,"")</f>
        <v>0</v>
      </c>
      <c r="M87" s="131" t="str">
        <f>IFERROR(IF(D87&gt;0,I87/D87*10,""),"")</f>
        <v/>
      </c>
      <c r="N87" s="74" t="str">
        <f>IFERROR(IF(F87&gt;0,K87/F87*10,""),"")</f>
        <v/>
      </c>
      <c r="O87" s="141" t="str">
        <f t="shared" si="3"/>
        <v/>
      </c>
    </row>
    <row r="88" spans="1:15" s="1" customFormat="1" ht="15" hidden="1" customHeight="1" x14ac:dyDescent="0.2">
      <c r="A88" s="101" t="str">
        <f t="shared" si="2"/>
        <v>x</v>
      </c>
      <c r="B88" s="205" t="s">
        <v>49</v>
      </c>
      <c r="C88" s="206">
        <v>0</v>
      </c>
      <c r="D88" s="131">
        <v>0</v>
      </c>
      <c r="E88" s="230">
        <f>IFERROR(D88/C88*100,0)</f>
        <v>0</v>
      </c>
      <c r="F88" s="131">
        <v>0</v>
      </c>
      <c r="G88" s="99">
        <f>IFERROR(D88-F88,"")</f>
        <v>0</v>
      </c>
      <c r="H88" s="301"/>
      <c r="I88" s="230">
        <v>0</v>
      </c>
      <c r="J88" s="301" t="str">
        <f>IFERROR(I88/H88*100,"")</f>
        <v/>
      </c>
      <c r="K88" s="131">
        <v>0</v>
      </c>
      <c r="L88" s="83">
        <f>IFERROR(I88-K88,"")</f>
        <v>0</v>
      </c>
      <c r="M88" s="131" t="str">
        <f>IFERROR(IF(D88&gt;0,I88/D88*10,""),"")</f>
        <v/>
      </c>
      <c r="N88" s="74" t="str">
        <f>IFERROR(IF(F88&gt;0,K88/F88*10,""),"")</f>
        <v/>
      </c>
      <c r="O88" s="141" t="str">
        <f t="shared" si="3"/>
        <v/>
      </c>
    </row>
    <row r="89" spans="1:15" s="13" customFormat="1" ht="15.75" x14ac:dyDescent="0.25">
      <c r="A89" s="101">
        <f t="shared" si="2"/>
        <v>3.6628963000000003</v>
      </c>
      <c r="B89" s="208" t="s">
        <v>50</v>
      </c>
      <c r="C89" s="209">
        <v>7.7431000000000001</v>
      </c>
      <c r="D89" s="24">
        <v>3.6628963000000003</v>
      </c>
      <c r="E89" s="237">
        <f>IFERROR(D89/C89*100,0)</f>
        <v>47.305295036871541</v>
      </c>
      <c r="F89" s="24">
        <v>1.6688785499999998</v>
      </c>
      <c r="G89" s="98">
        <f>D89-F89</f>
        <v>1.9940177500000005</v>
      </c>
      <c r="H89" s="322">
        <v>17.5</v>
      </c>
      <c r="I89" s="24">
        <v>14.422280779199999</v>
      </c>
      <c r="J89" s="237">
        <f>IFERROR(I89/H89*100,"")</f>
        <v>82.413033023999986</v>
      </c>
      <c r="K89" s="24">
        <v>6.2212970000000007</v>
      </c>
      <c r="L89" s="98">
        <f>SUM(L90:L101)</f>
        <v>8.2009837791999978</v>
      </c>
      <c r="M89" s="24">
        <f>IF(D89&gt;0,I89/D89*10,"")</f>
        <v>39.373980582524268</v>
      </c>
      <c r="N89" s="21">
        <f>IF(F89&gt;0,K89/F89*10,"")</f>
        <v>37.278308837991844</v>
      </c>
      <c r="O89" s="98">
        <f t="shared" si="3"/>
        <v>2.0956717445324244</v>
      </c>
    </row>
    <row r="90" spans="1:15" s="1" customFormat="1" ht="15" hidden="1" customHeight="1" x14ac:dyDescent="0.2">
      <c r="A90" s="101" t="str">
        <f t="shared" si="2"/>
        <v>x</v>
      </c>
      <c r="B90" s="210" t="s">
        <v>97</v>
      </c>
      <c r="C90" s="206">
        <v>0</v>
      </c>
      <c r="D90" s="131">
        <v>0</v>
      </c>
      <c r="E90" s="230">
        <f>IFERROR(D90/C90*100,0)</f>
        <v>0</v>
      </c>
      <c r="F90" s="131">
        <v>0</v>
      </c>
      <c r="G90" s="99">
        <f>IFERROR(D90-F90,"")</f>
        <v>0</v>
      </c>
      <c r="H90" s="301"/>
      <c r="I90" s="230">
        <v>0</v>
      </c>
      <c r="J90" s="301" t="str">
        <f>IFERROR(I90/H90*100,"")</f>
        <v/>
      </c>
      <c r="K90" s="131">
        <v>0</v>
      </c>
      <c r="L90" s="8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141" t="str">
        <f t="shared" si="3"/>
        <v/>
      </c>
    </row>
    <row r="91" spans="1:15" s="1" customFormat="1" ht="15" hidden="1" customHeight="1" x14ac:dyDescent="0.2">
      <c r="A91" s="101" t="str">
        <f t="shared" si="2"/>
        <v>x</v>
      </c>
      <c r="B91" s="210" t="s">
        <v>98</v>
      </c>
      <c r="C91" s="206">
        <v>0</v>
      </c>
      <c r="D91" s="131">
        <v>0</v>
      </c>
      <c r="E91" s="230">
        <f>IFERROR(D91/C91*100,0)</f>
        <v>0</v>
      </c>
      <c r="F91" s="131">
        <v>0</v>
      </c>
      <c r="G91" s="99">
        <f>IFERROR(D91-F91,"")</f>
        <v>0</v>
      </c>
      <c r="H91" s="301"/>
      <c r="I91" s="230">
        <v>0</v>
      </c>
      <c r="J91" s="301" t="str">
        <f>IFERROR(I91/H91*100,"")</f>
        <v/>
      </c>
      <c r="K91" s="131">
        <v>0</v>
      </c>
      <c r="L91" s="8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141" t="str">
        <f t="shared" si="3"/>
        <v/>
      </c>
    </row>
    <row r="92" spans="1:15" s="1" customFormat="1" ht="15" hidden="1" customHeight="1" x14ac:dyDescent="0.2">
      <c r="A92" s="101" t="str">
        <f t="shared" si="2"/>
        <v>x</v>
      </c>
      <c r="B92" s="210" t="s">
        <v>61</v>
      </c>
      <c r="C92" s="206">
        <v>0</v>
      </c>
      <c r="D92" s="131">
        <v>0</v>
      </c>
      <c r="E92" s="230">
        <f>IFERROR(D92/C92*100,0)</f>
        <v>0</v>
      </c>
      <c r="F92" s="131">
        <v>0</v>
      </c>
      <c r="G92" s="99">
        <f>IFERROR(D92-F92,"")</f>
        <v>0</v>
      </c>
      <c r="H92" s="301"/>
      <c r="I92" s="230">
        <v>0</v>
      </c>
      <c r="J92" s="301" t="str">
        <f>IFERROR(I92/H92*100,"")</f>
        <v/>
      </c>
      <c r="K92" s="131">
        <v>0</v>
      </c>
      <c r="L92" s="8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141" t="str">
        <f t="shared" si="3"/>
        <v/>
      </c>
    </row>
    <row r="93" spans="1:15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99" t="str">
        <f>IFERROR(D93-F93,"")</f>
        <v/>
      </c>
      <c r="H93" s="301"/>
      <c r="I93" s="230" t="e">
        <v>#VALUE!</v>
      </c>
      <c r="J93" s="301" t="str">
        <f>IFERROR(I93/H93*100,"")</f>
        <v/>
      </c>
      <c r="K93" s="131" t="e">
        <v>#VALUE!</v>
      </c>
      <c r="L93" s="8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141" t="str">
        <f t="shared" si="3"/>
        <v/>
      </c>
    </row>
    <row r="94" spans="1:15" s="1" customFormat="1" ht="15.75" x14ac:dyDescent="0.2">
      <c r="A94" s="101">
        <f t="shared" si="2"/>
        <v>3.6628963000000003</v>
      </c>
      <c r="B94" s="210" t="s">
        <v>51</v>
      </c>
      <c r="C94" s="206">
        <v>7.7331000000000003</v>
      </c>
      <c r="D94" s="131">
        <v>3.6628963000000003</v>
      </c>
      <c r="E94" s="230">
        <f>IFERROR(D94/C94*100,0)</f>
        <v>47.366467522726978</v>
      </c>
      <c r="F94" s="131">
        <v>1.6688785499999998</v>
      </c>
      <c r="G94" s="99">
        <f>IFERROR(D94-F94,"")</f>
        <v>1.9940177500000005</v>
      </c>
      <c r="H94" s="301">
        <v>17.5</v>
      </c>
      <c r="I94" s="230">
        <v>14.422280779199999</v>
      </c>
      <c r="J94" s="301">
        <f>IFERROR(I94/H94*100,"")</f>
        <v>82.413033023999986</v>
      </c>
      <c r="K94" s="131">
        <v>6.2212970000000007</v>
      </c>
      <c r="L94" s="83">
        <f>IFERROR(I94-K94,"")</f>
        <v>8.2009837791999978</v>
      </c>
      <c r="M94" s="131">
        <f>IFERROR(IF(D94&gt;0,I94/D94*10,""),"")</f>
        <v>39.373980582524268</v>
      </c>
      <c r="N94" s="74">
        <f>IFERROR(IF(F94&gt;0,K94/F94*10,""),"")</f>
        <v>37.278308837991844</v>
      </c>
      <c r="O94" s="141">
        <f t="shared" si="3"/>
        <v>2.0956717445324244</v>
      </c>
    </row>
    <row r="95" spans="1:15" s="1" customFormat="1" ht="15" hidden="1" customHeight="1" x14ac:dyDescent="0.2">
      <c r="A95" s="101" t="str">
        <f t="shared" si="2"/>
        <v>x</v>
      </c>
      <c r="B95" s="210" t="s">
        <v>52</v>
      </c>
      <c r="C95" s="206">
        <v>0</v>
      </c>
      <c r="D95" s="131">
        <v>0</v>
      </c>
      <c r="E95" s="230">
        <f>IFERROR(D95/C95*100,0)</f>
        <v>0</v>
      </c>
      <c r="F95" s="131">
        <v>0</v>
      </c>
      <c r="G95" s="99">
        <f>IFERROR(D95-F95,"")</f>
        <v>0</v>
      </c>
      <c r="H95" s="301"/>
      <c r="I95" s="230">
        <v>0</v>
      </c>
      <c r="J95" s="301" t="str">
        <f>IFERROR(I95/H95*100,"")</f>
        <v/>
      </c>
      <c r="K95" s="131">
        <v>0</v>
      </c>
      <c r="L95" s="83">
        <f>IFERROR(I95-K95,"")</f>
        <v>0</v>
      </c>
      <c r="M95" s="131" t="str">
        <f>IFERROR(IF(D95&gt;0,I95/D95*10,""),"")</f>
        <v/>
      </c>
      <c r="N95" s="74" t="str">
        <f>IFERROR(IF(F95&gt;0,K95/F95*10,""),"")</f>
        <v/>
      </c>
      <c r="O95" s="141" t="str">
        <f t="shared" si="3"/>
        <v/>
      </c>
    </row>
    <row r="96" spans="1:15" s="1" customFormat="1" ht="15" hidden="1" customHeight="1" x14ac:dyDescent="0.2">
      <c r="A96" s="101" t="str">
        <f t="shared" si="2"/>
        <v>x</v>
      </c>
      <c r="B96" s="210" t="s">
        <v>53</v>
      </c>
      <c r="C96" s="206">
        <v>0</v>
      </c>
      <c r="D96" s="131">
        <v>0</v>
      </c>
      <c r="E96" s="230">
        <f>IFERROR(D96/C96*100,0)</f>
        <v>0</v>
      </c>
      <c r="F96" s="131">
        <v>0</v>
      </c>
      <c r="G96" s="99">
        <f>IFERROR(D96-F96,"")</f>
        <v>0</v>
      </c>
      <c r="H96" s="301"/>
      <c r="I96" s="230">
        <v>0</v>
      </c>
      <c r="J96" s="301" t="str">
        <f>IFERROR(I96/H96*100,"")</f>
        <v/>
      </c>
      <c r="K96" s="131">
        <v>0</v>
      </c>
      <c r="L96" s="83">
        <f>IFERROR(I96-K96,"")</f>
        <v>0</v>
      </c>
      <c r="M96" s="131" t="str">
        <f>IFERROR(IF(D96&gt;0,I96/D96*10,""),"")</f>
        <v/>
      </c>
      <c r="N96" s="74" t="str">
        <f>IFERROR(IF(F96&gt;0,K96/F96*10,""),"")</f>
        <v/>
      </c>
      <c r="O96" s="141" t="str">
        <f t="shared" si="3"/>
        <v/>
      </c>
    </row>
    <row r="97" spans="1:15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30">
        <f>IFERROR(D97/C97*100,0)</f>
        <v>0</v>
      </c>
      <c r="F97" s="131" t="e">
        <v>#VALUE!</v>
      </c>
      <c r="G97" s="99" t="str">
        <f>IFERROR(D97-F97,"")</f>
        <v/>
      </c>
      <c r="H97" s="301"/>
      <c r="I97" s="230" t="e">
        <v>#VALUE!</v>
      </c>
      <c r="J97" s="301" t="str">
        <f>IFERROR(I97/H97*100,"")</f>
        <v/>
      </c>
      <c r="K97" s="131" t="e">
        <v>#VALUE!</v>
      </c>
      <c r="L97" s="8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141" t="str">
        <f t="shared" si="3"/>
        <v/>
      </c>
    </row>
    <row r="98" spans="1:15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99" t="str">
        <f>IFERROR(D98-F98,"")</f>
        <v/>
      </c>
      <c r="H98" s="301"/>
      <c r="I98" s="230" t="e">
        <v>#VALUE!</v>
      </c>
      <c r="J98" s="301" t="str">
        <f>IFERROR(I98/H98*100,"")</f>
        <v/>
      </c>
      <c r="K98" s="131" t="e">
        <v>#VALUE!</v>
      </c>
      <c r="L98" s="8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141" t="str">
        <f t="shared" si="3"/>
        <v/>
      </c>
    </row>
    <row r="99" spans="1:15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30">
        <f>IFERROR(D99/C99*100,0)</f>
        <v>0</v>
      </c>
      <c r="F99" s="131">
        <v>0</v>
      </c>
      <c r="G99" s="99">
        <f>IFERROR(D99-F99,"")</f>
        <v>0</v>
      </c>
      <c r="H99" s="301"/>
      <c r="I99" s="230">
        <v>0</v>
      </c>
      <c r="J99" s="301" t="str">
        <f>IFERROR(I99/H99*100,"")</f>
        <v/>
      </c>
      <c r="K99" s="131">
        <v>0</v>
      </c>
      <c r="L99" s="8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141" t="str">
        <f t="shared" si="3"/>
        <v/>
      </c>
    </row>
    <row r="100" spans="1:15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30">
        <f>IFERROR(D100/C100*100,0)</f>
        <v>0</v>
      </c>
      <c r="F100" s="131">
        <v>0</v>
      </c>
      <c r="G100" s="99">
        <f>IFERROR(D100-F100,"")</f>
        <v>0</v>
      </c>
      <c r="H100" s="301"/>
      <c r="I100" s="230">
        <v>0</v>
      </c>
      <c r="J100" s="301" t="str">
        <f>IFERROR(I100/H100*100,"")</f>
        <v/>
      </c>
      <c r="K100" s="131">
        <v>0</v>
      </c>
      <c r="L100" s="8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141" t="str">
        <f t="shared" si="3"/>
        <v/>
      </c>
    </row>
    <row r="101" spans="1:15" s="1" customFormat="1" ht="15.75" hidden="1" x14ac:dyDescent="0.2">
      <c r="A101" s="101" t="str">
        <f t="shared" si="2"/>
        <v>x</v>
      </c>
      <c r="B101" s="213" t="s">
        <v>99</v>
      </c>
      <c r="C101" s="193">
        <v>0.01</v>
      </c>
      <c r="D101" s="133">
        <v>0</v>
      </c>
      <c r="E101" s="238">
        <f>IFERROR(D101/C101*100,0)</f>
        <v>0</v>
      </c>
      <c r="F101" s="133">
        <v>0</v>
      </c>
      <c r="G101" s="128">
        <f>IFERROR(D101-F101,"")</f>
        <v>0</v>
      </c>
      <c r="H101" s="305"/>
      <c r="I101" s="238">
        <v>0</v>
      </c>
      <c r="J101" s="301" t="str">
        <f>IFERROR(I101/H101*100,"")</f>
        <v/>
      </c>
      <c r="K101" s="133">
        <v>0</v>
      </c>
      <c r="L101" s="91">
        <f>IFERROR(I101-K101,"")</f>
        <v>0</v>
      </c>
      <c r="M101" s="161" t="str">
        <f>IFERROR(IF(D101&gt;0,I101/D101*10,""),"")</f>
        <v/>
      </c>
      <c r="N101" s="126" t="str">
        <f>IFERROR(IF(F101&gt;0,K101/F101*10,""),"")</f>
        <v/>
      </c>
      <c r="O101" s="145" t="str">
        <f t="shared" si="3"/>
        <v/>
      </c>
    </row>
    <row r="102" spans="1:15" s="3" customFormat="1" x14ac:dyDescent="0.2">
      <c r="A102" s="7"/>
      <c r="B102" s="182"/>
      <c r="C102" s="2"/>
      <c r="D102" s="47"/>
      <c r="E102" s="47"/>
      <c r="J102" s="1"/>
      <c r="M102" s="33"/>
      <c r="N102" s="33"/>
    </row>
    <row r="103" spans="1:15" s="5" customFormat="1" x14ac:dyDescent="0.2">
      <c r="A103" s="7"/>
      <c r="B103" s="182"/>
      <c r="C103" s="2"/>
      <c r="J103" s="6"/>
      <c r="M103" s="33"/>
      <c r="N103" s="33"/>
    </row>
    <row r="104" spans="1:15" s="5" customFormat="1" x14ac:dyDescent="0.2">
      <c r="A104" s="7"/>
      <c r="B104" s="182"/>
      <c r="C104" s="2"/>
      <c r="J104" s="6"/>
      <c r="M104" s="33"/>
      <c r="N104" s="33"/>
    </row>
    <row r="105" spans="1:15" s="5" customFormat="1" x14ac:dyDescent="0.2">
      <c r="A105" s="7"/>
      <c r="B105" s="182"/>
      <c r="C105" s="2"/>
      <c r="J105" s="6"/>
      <c r="M105" s="33"/>
      <c r="N105" s="33"/>
    </row>
    <row r="106" spans="1:15" s="5" customFormat="1" x14ac:dyDescent="0.2">
      <c r="A106" s="7"/>
      <c r="B106" s="182"/>
      <c r="C106" s="2"/>
      <c r="J106" s="6"/>
      <c r="M106" s="33"/>
      <c r="N106" s="33"/>
    </row>
    <row r="107" spans="1:15" s="5" customFormat="1" x14ac:dyDescent="0.2">
      <c r="A107" s="7"/>
      <c r="B107" s="182"/>
      <c r="C107" s="2"/>
      <c r="J107" s="6"/>
      <c r="M107" s="33"/>
      <c r="N107" s="33"/>
    </row>
    <row r="108" spans="1:15" s="5" customFormat="1" x14ac:dyDescent="0.2">
      <c r="A108" s="7"/>
      <c r="B108" s="182"/>
      <c r="C108" s="2"/>
      <c r="J108" s="6"/>
      <c r="M108" s="33"/>
      <c r="N108" s="33"/>
    </row>
    <row r="109" spans="1:15" s="5" customFormat="1" x14ac:dyDescent="0.2">
      <c r="A109" s="7"/>
      <c r="B109" s="182"/>
      <c r="C109" s="2"/>
      <c r="J109" s="6"/>
      <c r="M109" s="33"/>
      <c r="N109" s="33"/>
    </row>
    <row r="110" spans="1:15" s="5" customFormat="1" x14ac:dyDescent="0.2">
      <c r="A110" s="7"/>
      <c r="B110" s="182"/>
      <c r="C110" s="2"/>
      <c r="J110" s="6"/>
      <c r="M110" s="33"/>
      <c r="N110" s="33"/>
    </row>
    <row r="111" spans="1:15" s="5" customFormat="1" x14ac:dyDescent="0.2">
      <c r="A111" s="7"/>
      <c r="B111" s="182"/>
      <c r="C111" s="2"/>
      <c r="J111" s="6"/>
      <c r="M111" s="33"/>
      <c r="N111" s="33"/>
    </row>
    <row r="112" spans="1:15" s="5" customFormat="1" x14ac:dyDescent="0.2">
      <c r="A112" s="7"/>
      <c r="B112" s="182"/>
      <c r="C112" s="2"/>
      <c r="J112" s="6"/>
      <c r="M112" s="33"/>
      <c r="N112" s="33"/>
    </row>
    <row r="113" spans="1:14" s="5" customFormat="1" x14ac:dyDescent="0.2">
      <c r="A113" s="7"/>
      <c r="B113" s="182"/>
      <c r="C113" s="2"/>
      <c r="J113" s="6"/>
      <c r="M113" s="33"/>
      <c r="N113" s="33"/>
    </row>
    <row r="114" spans="1:14" s="5" customFormat="1" x14ac:dyDescent="0.2">
      <c r="A114" s="7"/>
      <c r="B114" s="182"/>
      <c r="C114" s="2"/>
      <c r="J114" s="6"/>
      <c r="M114" s="33"/>
      <c r="N114" s="33"/>
    </row>
    <row r="115" spans="1:14" s="5" customFormat="1" x14ac:dyDescent="0.2">
      <c r="A115" s="7"/>
      <c r="B115" s="182"/>
      <c r="C115" s="2"/>
      <c r="J115" s="6"/>
      <c r="M115" s="33"/>
      <c r="N115" s="33"/>
    </row>
    <row r="116" spans="1:14" s="5" customFormat="1" x14ac:dyDescent="0.2">
      <c r="A116" s="7"/>
      <c r="B116" s="182"/>
      <c r="C116" s="2"/>
      <c r="J116" s="6"/>
      <c r="M116" s="33"/>
      <c r="N116" s="33"/>
    </row>
    <row r="117" spans="1:14" s="5" customFormat="1" x14ac:dyDescent="0.2">
      <c r="A117" s="7"/>
      <c r="B117" s="182"/>
      <c r="C117" s="2"/>
      <c r="J117" s="6"/>
      <c r="M117" s="33"/>
      <c r="N117" s="33"/>
    </row>
    <row r="118" spans="1:14" s="5" customFormat="1" x14ac:dyDescent="0.2">
      <c r="A118" s="7"/>
      <c r="B118" s="182"/>
      <c r="C118" s="2"/>
      <c r="J118" s="6"/>
      <c r="M118" s="33"/>
      <c r="N118" s="33"/>
    </row>
    <row r="119" spans="1:14" s="5" customFormat="1" x14ac:dyDescent="0.2">
      <c r="A119" s="7"/>
      <c r="B119" s="182"/>
      <c r="C119" s="2"/>
      <c r="J119" s="6"/>
      <c r="M119" s="33"/>
      <c r="N119" s="33"/>
    </row>
    <row r="120" spans="1:14" s="5" customFormat="1" x14ac:dyDescent="0.2">
      <c r="A120" s="7"/>
      <c r="B120" s="182"/>
      <c r="C120" s="2"/>
      <c r="J120" s="6"/>
      <c r="M120" s="33"/>
      <c r="N120" s="33"/>
    </row>
    <row r="121" spans="1:14" s="5" customFormat="1" x14ac:dyDescent="0.2">
      <c r="A121" s="7"/>
      <c r="B121" s="182"/>
      <c r="C121" s="2"/>
      <c r="J121" s="6"/>
      <c r="M121" s="33"/>
      <c r="N121" s="33"/>
    </row>
    <row r="122" spans="1:14" s="5" customFormat="1" x14ac:dyDescent="0.2">
      <c r="A122" s="7"/>
      <c r="B122" s="182"/>
      <c r="C122" s="2"/>
      <c r="J122" s="6"/>
      <c r="M122" s="33"/>
      <c r="N122" s="33"/>
    </row>
    <row r="123" spans="1:14" s="5" customFormat="1" x14ac:dyDescent="0.2">
      <c r="A123" s="7"/>
      <c r="B123" s="182"/>
      <c r="C123" s="2"/>
      <c r="J123" s="6"/>
      <c r="M123" s="33"/>
      <c r="N123" s="33"/>
    </row>
    <row r="124" spans="1:14" s="5" customFormat="1" x14ac:dyDescent="0.2">
      <c r="A124" s="7"/>
      <c r="B124" s="182"/>
      <c r="C124" s="2"/>
      <c r="J124" s="6"/>
      <c r="M124" s="33"/>
      <c r="N124" s="33"/>
    </row>
    <row r="125" spans="1:14" s="5" customFormat="1" x14ac:dyDescent="0.2">
      <c r="A125" s="7"/>
      <c r="B125" s="182"/>
      <c r="C125" s="2"/>
      <c r="J125" s="6"/>
      <c r="M125" s="33"/>
      <c r="N125" s="33"/>
    </row>
    <row r="126" spans="1:14" s="5" customFormat="1" x14ac:dyDescent="0.2">
      <c r="A126" s="7"/>
      <c r="B126" s="182"/>
      <c r="C126" s="2"/>
      <c r="J126" s="6"/>
      <c r="M126" s="33"/>
      <c r="N126" s="33"/>
    </row>
    <row r="127" spans="1:14" s="5" customFormat="1" ht="15.6" customHeight="1" x14ac:dyDescent="0.2">
      <c r="A127" s="7"/>
      <c r="B127" s="182"/>
      <c r="C127" s="2"/>
      <c r="J127" s="6"/>
      <c r="M127" s="33"/>
      <c r="N127" s="33"/>
    </row>
    <row r="128" spans="1:14" s="5" customFormat="1" x14ac:dyDescent="0.2">
      <c r="A128" s="7"/>
      <c r="B128" s="182"/>
      <c r="C128" s="2"/>
      <c r="J128" s="6"/>
      <c r="M128" s="33"/>
      <c r="N128" s="33"/>
    </row>
    <row r="129" spans="1:14" s="6" customFormat="1" x14ac:dyDescent="0.2">
      <c r="A129" s="7"/>
      <c r="B129" s="183"/>
      <c r="C129" s="4"/>
      <c r="M129" s="33"/>
      <c r="N129" s="33"/>
    </row>
    <row r="130" spans="1:14" s="6" customFormat="1" x14ac:dyDescent="0.2">
      <c r="A130" s="7"/>
      <c r="B130" s="183"/>
      <c r="C130" s="4"/>
      <c r="M130" s="33"/>
      <c r="N130" s="33"/>
    </row>
    <row r="131" spans="1:14" s="6" customFormat="1" x14ac:dyDescent="0.2">
      <c r="A131" s="7"/>
      <c r="B131" s="183"/>
      <c r="C131" s="4"/>
      <c r="M131" s="33"/>
      <c r="N131" s="33"/>
    </row>
    <row r="132" spans="1:14" s="6" customFormat="1" x14ac:dyDescent="0.2">
      <c r="A132" s="7"/>
      <c r="B132" s="183"/>
      <c r="C132" s="4"/>
      <c r="M132" s="33"/>
      <c r="N132" s="33"/>
    </row>
    <row r="133" spans="1:14" s="6" customFormat="1" x14ac:dyDescent="0.2">
      <c r="A133" s="7"/>
      <c r="B133" s="183"/>
      <c r="C133" s="4"/>
      <c r="D133" s="178"/>
      <c r="E133" s="178"/>
      <c r="M133" s="33"/>
      <c r="N133" s="33"/>
    </row>
    <row r="134" spans="1:14" s="6" customFormat="1" ht="15.75" x14ac:dyDescent="0.25">
      <c r="A134" s="7"/>
      <c r="B134" s="184"/>
      <c r="C134" s="15"/>
      <c r="M134" s="33"/>
      <c r="N134" s="33"/>
    </row>
    <row r="135" spans="1:14" s="6" customFormat="1" x14ac:dyDescent="0.2">
      <c r="A135" s="7"/>
      <c r="B135" s="183"/>
      <c r="C135" s="4"/>
      <c r="D135" s="178"/>
      <c r="E135" s="178"/>
      <c r="M135" s="33"/>
      <c r="N135" s="33"/>
    </row>
    <row r="136" spans="1:14" s="6" customFormat="1" x14ac:dyDescent="0.2">
      <c r="A136" s="7"/>
      <c r="B136" s="183"/>
      <c r="C136" s="4"/>
      <c r="M136" s="33"/>
      <c r="N136" s="33"/>
    </row>
    <row r="137" spans="1:14" s="6" customFormat="1" x14ac:dyDescent="0.2">
      <c r="A137" s="7"/>
      <c r="B137" s="183"/>
      <c r="C137" s="4"/>
      <c r="M137" s="33"/>
      <c r="N137" s="33"/>
    </row>
    <row r="138" spans="1:14" s="6" customFormat="1" x14ac:dyDescent="0.2">
      <c r="A138" s="7"/>
      <c r="B138" s="183"/>
      <c r="C138" s="4"/>
      <c r="M138" s="33"/>
      <c r="N138" s="33"/>
    </row>
    <row r="139" spans="1:14" s="6" customFormat="1" x14ac:dyDescent="0.2">
      <c r="A139" s="7"/>
      <c r="B139" s="183"/>
      <c r="C139" s="4"/>
      <c r="M139" s="33"/>
      <c r="N139" s="33"/>
    </row>
    <row r="140" spans="1:14" s="6" customFormat="1" x14ac:dyDescent="0.2">
      <c r="A140" s="7"/>
      <c r="B140" s="183"/>
      <c r="C140" s="4"/>
      <c r="M140" s="33"/>
      <c r="N140" s="33"/>
    </row>
    <row r="141" spans="1:14" s="6" customFormat="1" x14ac:dyDescent="0.2">
      <c r="A141" s="7"/>
      <c r="B141" s="183"/>
      <c r="C141" s="4"/>
      <c r="M141" s="33"/>
      <c r="N141" s="33"/>
    </row>
    <row r="142" spans="1:14" s="6" customFormat="1" x14ac:dyDescent="0.2">
      <c r="A142" s="7"/>
      <c r="B142" s="183"/>
      <c r="C142" s="4"/>
      <c r="M142" s="33"/>
      <c r="N142" s="33"/>
    </row>
    <row r="143" spans="1:14" s="6" customFormat="1" x14ac:dyDescent="0.2">
      <c r="A143" s="7"/>
      <c r="B143" s="183"/>
      <c r="C143" s="4"/>
      <c r="M143" s="33"/>
      <c r="N143" s="33"/>
    </row>
    <row r="144" spans="1:14" s="6" customFormat="1" x14ac:dyDescent="0.2">
      <c r="A144" s="7"/>
      <c r="B144" s="183"/>
      <c r="C144" s="4"/>
      <c r="M144" s="33"/>
      <c r="N144" s="33"/>
    </row>
    <row r="145" spans="1:14" s="6" customFormat="1" x14ac:dyDescent="0.2">
      <c r="A145" s="7"/>
      <c r="B145" s="183"/>
      <c r="C145" s="4"/>
      <c r="M145" s="33"/>
      <c r="N145" s="33"/>
    </row>
    <row r="146" spans="1:14" s="6" customFormat="1" x14ac:dyDescent="0.2">
      <c r="A146" s="7"/>
      <c r="B146" s="183"/>
      <c r="C146" s="4"/>
      <c r="M146" s="33"/>
      <c r="N146" s="33"/>
    </row>
    <row r="147" spans="1:14" s="6" customFormat="1" x14ac:dyDescent="0.2">
      <c r="A147" s="7"/>
      <c r="B147" s="183"/>
      <c r="C147" s="4"/>
      <c r="M147" s="33"/>
      <c r="N147" s="33"/>
    </row>
    <row r="148" spans="1:14" s="6" customFormat="1" x14ac:dyDescent="0.2">
      <c r="A148" s="7"/>
      <c r="B148" s="183"/>
      <c r="C148" s="4"/>
      <c r="M148" s="33"/>
      <c r="N148" s="33"/>
    </row>
    <row r="149" spans="1:14" s="6" customFormat="1" x14ac:dyDescent="0.2">
      <c r="A149" s="7"/>
      <c r="B149" s="183"/>
      <c r="C149" s="4"/>
      <c r="M149" s="33"/>
      <c r="N149" s="33"/>
    </row>
    <row r="150" spans="1:14" s="6" customFormat="1" x14ac:dyDescent="0.2">
      <c r="A150" s="7"/>
      <c r="B150" s="183"/>
      <c r="C150" s="4"/>
      <c r="M150" s="33"/>
      <c r="N150" s="33"/>
    </row>
    <row r="151" spans="1:14" s="6" customFormat="1" x14ac:dyDescent="0.2">
      <c r="A151" s="7"/>
      <c r="B151" s="183"/>
      <c r="C151" s="4"/>
      <c r="M151" s="33"/>
      <c r="N151" s="33"/>
    </row>
    <row r="152" spans="1:14" s="6" customFormat="1" x14ac:dyDescent="0.2">
      <c r="A152" s="7"/>
      <c r="B152" s="183"/>
      <c r="C152" s="4"/>
      <c r="M152" s="33"/>
      <c r="N152" s="33"/>
    </row>
    <row r="153" spans="1:14" s="6" customFormat="1" x14ac:dyDescent="0.2">
      <c r="A153" s="7"/>
      <c r="B153" s="183"/>
      <c r="C153" s="4"/>
      <c r="M153" s="33"/>
      <c r="N153" s="33"/>
    </row>
    <row r="154" spans="1:14" s="6" customFormat="1" x14ac:dyDescent="0.2">
      <c r="A154" s="7"/>
      <c r="B154" s="183"/>
      <c r="C154" s="4"/>
      <c r="M154" s="33"/>
      <c r="N154" s="33"/>
    </row>
    <row r="155" spans="1:14" s="6" customFormat="1" x14ac:dyDescent="0.2">
      <c r="A155" s="7"/>
      <c r="B155" s="183"/>
      <c r="C155" s="4"/>
      <c r="M155" s="33"/>
      <c r="N155" s="33"/>
    </row>
    <row r="156" spans="1:14" s="6" customFormat="1" x14ac:dyDescent="0.2">
      <c r="A156" s="7"/>
      <c r="B156" s="183"/>
      <c r="C156" s="4"/>
      <c r="M156" s="33"/>
      <c r="N156" s="33"/>
    </row>
    <row r="157" spans="1:14" s="6" customFormat="1" x14ac:dyDescent="0.2">
      <c r="A157" s="7"/>
      <c r="B157" s="183"/>
      <c r="C157" s="4"/>
      <c r="M157" s="33"/>
      <c r="N157" s="33"/>
    </row>
    <row r="158" spans="1:14" s="6" customFormat="1" x14ac:dyDescent="0.2">
      <c r="A158" s="7"/>
      <c r="B158" s="183"/>
      <c r="C158" s="4"/>
      <c r="M158" s="33"/>
      <c r="N158" s="33"/>
    </row>
    <row r="159" spans="1:14" s="6" customFormat="1" x14ac:dyDescent="0.2">
      <c r="A159" s="7"/>
      <c r="B159" s="183"/>
      <c r="C159" s="4"/>
      <c r="M159" s="33"/>
      <c r="N159" s="33"/>
    </row>
    <row r="160" spans="1:14" s="6" customFormat="1" x14ac:dyDescent="0.2">
      <c r="A160" s="7"/>
      <c r="B160" s="183"/>
      <c r="C160" s="4"/>
    </row>
    <row r="161" spans="1:10" s="6" customFormat="1" x14ac:dyDescent="0.2">
      <c r="A161" s="7"/>
      <c r="B161" s="183"/>
      <c r="C161" s="4"/>
    </row>
    <row r="162" spans="1:10" s="6" customFormat="1" x14ac:dyDescent="0.2">
      <c r="A162" s="7"/>
      <c r="B162" s="183"/>
      <c r="C162" s="4"/>
    </row>
    <row r="163" spans="1:10" s="6" customFormat="1" x14ac:dyDescent="0.2">
      <c r="A163" s="7"/>
      <c r="B163" s="183"/>
      <c r="C163" s="4"/>
    </row>
    <row r="164" spans="1:10" s="6" customFormat="1" x14ac:dyDescent="0.2">
      <c r="A164" s="7"/>
      <c r="B164" s="183"/>
      <c r="C164" s="4"/>
    </row>
    <row r="165" spans="1:10" s="6" customFormat="1" x14ac:dyDescent="0.2">
      <c r="A165" s="7"/>
      <c r="B165" s="183"/>
      <c r="C165" s="4"/>
    </row>
    <row r="166" spans="1:10" s="6" customFormat="1" x14ac:dyDescent="0.2">
      <c r="A166" s="7"/>
      <c r="B166" s="183"/>
      <c r="C166" s="4"/>
    </row>
    <row r="167" spans="1:10" s="6" customFormat="1" x14ac:dyDescent="0.2">
      <c r="A167" s="7"/>
      <c r="B167" s="183"/>
      <c r="C167" s="4"/>
    </row>
    <row r="168" spans="1:10" s="6" customFormat="1" x14ac:dyDescent="0.2">
      <c r="A168" s="7"/>
      <c r="B168" s="183"/>
      <c r="C168" s="4"/>
    </row>
    <row r="169" spans="1:10" s="6" customFormat="1" x14ac:dyDescent="0.2">
      <c r="A169" s="7"/>
      <c r="B169" s="183"/>
      <c r="C169" s="4"/>
    </row>
    <row r="170" spans="1:10" s="6" customFormat="1" x14ac:dyDescent="0.2">
      <c r="A170" s="7"/>
      <c r="B170" s="183"/>
      <c r="C170" s="4"/>
      <c r="J170" s="30"/>
    </row>
    <row r="171" spans="1:10" s="6" customFormat="1" x14ac:dyDescent="0.2">
      <c r="A171" s="7"/>
      <c r="B171" s="183"/>
      <c r="C171" s="4"/>
    </row>
    <row r="172" spans="1:10" s="6" customFormat="1" x14ac:dyDescent="0.2">
      <c r="A172" s="7"/>
      <c r="B172" s="183"/>
      <c r="C172" s="4"/>
    </row>
    <row r="173" spans="1:10" s="6" customFormat="1" x14ac:dyDescent="0.2">
      <c r="A173" s="7"/>
      <c r="B173" s="183"/>
      <c r="C173" s="4"/>
    </row>
    <row r="174" spans="1:10" s="6" customFormat="1" x14ac:dyDescent="0.2">
      <c r="A174" s="7"/>
      <c r="B174" s="183"/>
      <c r="C174" s="4"/>
    </row>
    <row r="175" spans="1:10" s="6" customFormat="1" x14ac:dyDescent="0.2">
      <c r="A175" s="7"/>
      <c r="B175" s="183"/>
      <c r="C175" s="4"/>
    </row>
    <row r="176" spans="1:10" s="6" customFormat="1" x14ac:dyDescent="0.2">
      <c r="A176" s="7"/>
      <c r="B176" s="183"/>
      <c r="C176" s="4"/>
    </row>
    <row r="177" spans="1:3" s="6" customFormat="1" x14ac:dyDescent="0.2">
      <c r="A177" s="7"/>
      <c r="B177" s="183"/>
      <c r="C177" s="4"/>
    </row>
    <row r="178" spans="1:3" s="6" customFormat="1" x14ac:dyDescent="0.2">
      <c r="A178" s="7"/>
      <c r="B178" s="183"/>
      <c r="C178" s="4"/>
    </row>
    <row r="179" spans="1:3" s="6" customFormat="1" x14ac:dyDescent="0.2">
      <c r="A179" s="7"/>
      <c r="B179" s="183"/>
      <c r="C179" s="4"/>
    </row>
    <row r="180" spans="1:3" s="6" customFormat="1" x14ac:dyDescent="0.2">
      <c r="A180" s="7"/>
      <c r="B180" s="183"/>
      <c r="C180" s="4"/>
    </row>
    <row r="181" spans="1:3" s="6" customFormat="1" x14ac:dyDescent="0.2">
      <c r="A181" s="7"/>
      <c r="B181" s="183"/>
      <c r="C181" s="4"/>
    </row>
    <row r="182" spans="1:3" s="6" customFormat="1" x14ac:dyDescent="0.2">
      <c r="A182" s="7"/>
      <c r="B182" s="183"/>
      <c r="C182" s="4"/>
    </row>
    <row r="183" spans="1:3" s="6" customFormat="1" x14ac:dyDescent="0.2">
      <c r="A183" s="7"/>
      <c r="B183" s="183"/>
      <c r="C183" s="4"/>
    </row>
    <row r="184" spans="1:3" s="6" customFormat="1" x14ac:dyDescent="0.2">
      <c r="A184" s="7"/>
      <c r="B184" s="183"/>
      <c r="C184" s="4"/>
    </row>
    <row r="185" spans="1:3" s="6" customFormat="1" x14ac:dyDescent="0.2">
      <c r="A185" s="7"/>
      <c r="B185" s="183"/>
      <c r="C185" s="4"/>
    </row>
    <row r="186" spans="1:3" s="6" customFormat="1" x14ac:dyDescent="0.2">
      <c r="A186" s="7"/>
      <c r="B186" s="183"/>
      <c r="C186" s="4"/>
    </row>
    <row r="187" spans="1:3" s="6" customFormat="1" x14ac:dyDescent="0.2">
      <c r="A187" s="7"/>
      <c r="B187" s="183"/>
      <c r="C187" s="4"/>
    </row>
    <row r="188" spans="1:3" s="6" customFormat="1" x14ac:dyDescent="0.2">
      <c r="A188" s="7"/>
      <c r="B188" s="183"/>
      <c r="C188" s="4"/>
    </row>
    <row r="189" spans="1:3" s="6" customFormat="1" x14ac:dyDescent="0.2">
      <c r="A189" s="7"/>
      <c r="B189" s="183"/>
      <c r="C189" s="4"/>
    </row>
    <row r="190" spans="1:3" s="6" customFormat="1" x14ac:dyDescent="0.2">
      <c r="A190" s="7"/>
      <c r="B190" s="183"/>
      <c r="C190" s="4"/>
    </row>
    <row r="191" spans="1:3" s="6" customFormat="1" x14ac:dyDescent="0.2">
      <c r="A191" s="7"/>
      <c r="B191" s="183"/>
      <c r="C191" s="4"/>
    </row>
    <row r="192" spans="1:3" s="6" customFormat="1" x14ac:dyDescent="0.2">
      <c r="A192" s="7"/>
      <c r="B192" s="183"/>
      <c r="C192" s="4"/>
    </row>
    <row r="193" spans="1:3" s="6" customFormat="1" x14ac:dyDescent="0.2">
      <c r="A193" s="7"/>
      <c r="B193" s="183"/>
      <c r="C193" s="4"/>
    </row>
    <row r="194" spans="1:3" s="6" customFormat="1" x14ac:dyDescent="0.2">
      <c r="A194" s="7"/>
      <c r="B194" s="183"/>
      <c r="C194" s="4"/>
    </row>
    <row r="195" spans="1:3" s="6" customFormat="1" x14ac:dyDescent="0.2">
      <c r="A195" s="7"/>
      <c r="B195" s="183"/>
      <c r="C195" s="4"/>
    </row>
    <row r="196" spans="1:3" s="6" customFormat="1" x14ac:dyDescent="0.2">
      <c r="A196" s="7"/>
      <c r="B196" s="183"/>
      <c r="C196" s="4"/>
    </row>
    <row r="197" spans="1:3" s="6" customFormat="1" x14ac:dyDescent="0.2">
      <c r="A197" s="7"/>
      <c r="B197" s="183"/>
      <c r="C197" s="4"/>
    </row>
    <row r="198" spans="1:3" s="6" customFormat="1" x14ac:dyDescent="0.2">
      <c r="A198" s="7"/>
      <c r="B198" s="183"/>
      <c r="C198" s="4"/>
    </row>
    <row r="199" spans="1:3" s="6" customFormat="1" x14ac:dyDescent="0.2">
      <c r="A199" s="7"/>
      <c r="B199" s="183"/>
      <c r="C199" s="4"/>
    </row>
    <row r="200" spans="1:3" s="6" customFormat="1" x14ac:dyDescent="0.2">
      <c r="A200" s="7"/>
      <c r="B200" s="183"/>
      <c r="C200" s="4"/>
    </row>
    <row r="201" spans="1:3" s="6" customFormat="1" x14ac:dyDescent="0.2">
      <c r="A201" s="7"/>
      <c r="B201" s="183"/>
      <c r="C201" s="4"/>
    </row>
    <row r="202" spans="1:3" s="6" customFormat="1" x14ac:dyDescent="0.2">
      <c r="A202" s="7"/>
      <c r="B202" s="183"/>
      <c r="C202" s="4"/>
    </row>
    <row r="203" spans="1:3" s="6" customFormat="1" x14ac:dyDescent="0.2">
      <c r="A203" s="7"/>
      <c r="B203" s="183"/>
      <c r="C203" s="4"/>
    </row>
    <row r="204" spans="1:3" s="6" customFormat="1" x14ac:dyDescent="0.2">
      <c r="A204" s="7"/>
      <c r="B204" s="183"/>
      <c r="C204" s="4"/>
    </row>
    <row r="205" spans="1:3" s="6" customFormat="1" x14ac:dyDescent="0.2">
      <c r="A205" s="7"/>
      <c r="B205" s="183"/>
      <c r="C205" s="4"/>
    </row>
    <row r="206" spans="1:3" s="6" customFormat="1" x14ac:dyDescent="0.2">
      <c r="A206" s="7"/>
      <c r="B206" s="183"/>
      <c r="C206" s="4"/>
    </row>
    <row r="207" spans="1:3" s="6" customFormat="1" x14ac:dyDescent="0.2">
      <c r="A207" s="7"/>
      <c r="B207" s="183"/>
      <c r="C207" s="4"/>
    </row>
    <row r="208" spans="1:3" s="6" customFormat="1" x14ac:dyDescent="0.2">
      <c r="A208" s="7"/>
      <c r="B208" s="183"/>
      <c r="C208" s="4"/>
    </row>
    <row r="209" spans="1:3" s="6" customFormat="1" x14ac:dyDescent="0.2">
      <c r="A209" s="7"/>
      <c r="B209" s="183"/>
      <c r="C209" s="4"/>
    </row>
    <row r="210" spans="1:3" s="6" customFormat="1" x14ac:dyDescent="0.2">
      <c r="A210" s="7"/>
      <c r="B210" s="183"/>
      <c r="C210" s="4"/>
    </row>
    <row r="211" spans="1:3" s="6" customFormat="1" x14ac:dyDescent="0.2">
      <c r="A211" s="7"/>
      <c r="B211" s="183"/>
      <c r="C211" s="4"/>
    </row>
    <row r="212" spans="1:3" s="6" customFormat="1" ht="0.75" customHeight="1" x14ac:dyDescent="0.2">
      <c r="A212" s="7"/>
      <c r="B212" s="183"/>
      <c r="C212" s="4"/>
    </row>
    <row r="213" spans="1:3" s="6" customFormat="1" x14ac:dyDescent="0.2">
      <c r="A213" s="7"/>
      <c r="B213" s="183"/>
      <c r="C213" s="4"/>
    </row>
    <row r="214" spans="1:3" s="6" customFormat="1" x14ac:dyDescent="0.2">
      <c r="A214" s="7"/>
      <c r="B214" s="183"/>
      <c r="C214" s="4"/>
    </row>
    <row r="215" spans="1:3" s="6" customFormat="1" x14ac:dyDescent="0.2">
      <c r="A215" s="7"/>
      <c r="B215" s="183"/>
      <c r="C215" s="4"/>
    </row>
    <row r="216" spans="1:3" s="6" customFormat="1" x14ac:dyDescent="0.2">
      <c r="A216" s="7"/>
      <c r="B216" s="183"/>
      <c r="C216" s="4"/>
    </row>
    <row r="217" spans="1:3" s="6" customFormat="1" x14ac:dyDescent="0.2">
      <c r="A217" s="7"/>
      <c r="B217" s="183"/>
      <c r="C217" s="4"/>
    </row>
    <row r="218" spans="1:3" s="6" customFormat="1" x14ac:dyDescent="0.2">
      <c r="A218" s="7"/>
      <c r="B218" s="183"/>
      <c r="C218" s="4"/>
    </row>
    <row r="219" spans="1:3" s="6" customFormat="1" x14ac:dyDescent="0.2">
      <c r="A219" s="7"/>
      <c r="B219" s="183"/>
      <c r="C219" s="4"/>
    </row>
    <row r="220" spans="1:3" s="6" customFormat="1" x14ac:dyDescent="0.2">
      <c r="A220" s="7"/>
      <c r="B220" s="183"/>
      <c r="C220" s="4"/>
    </row>
    <row r="221" spans="1:3" s="6" customFormat="1" x14ac:dyDescent="0.2">
      <c r="A221" s="7"/>
      <c r="B221" s="183"/>
      <c r="C221" s="4"/>
    </row>
    <row r="222" spans="1:3" s="6" customFormat="1" x14ac:dyDescent="0.2">
      <c r="A222" s="7"/>
      <c r="B222" s="183"/>
      <c r="C222" s="4"/>
    </row>
    <row r="223" spans="1:3" s="6" customFormat="1" x14ac:dyDescent="0.2">
      <c r="A223" s="7"/>
      <c r="B223" s="183"/>
      <c r="C223" s="4"/>
    </row>
    <row r="224" spans="1:3" s="6" customFormat="1" x14ac:dyDescent="0.2">
      <c r="A224" s="7"/>
      <c r="B224" s="183"/>
      <c r="C224" s="4"/>
    </row>
    <row r="225" spans="1:3" s="6" customFormat="1" x14ac:dyDescent="0.2">
      <c r="A225" s="7"/>
      <c r="B225" s="183"/>
      <c r="C225" s="4"/>
    </row>
    <row r="226" spans="1:3" s="6" customFormat="1" x14ac:dyDescent="0.2">
      <c r="A226" s="7"/>
      <c r="B226" s="183"/>
      <c r="C226" s="4"/>
    </row>
    <row r="227" spans="1:3" s="6" customFormat="1" x14ac:dyDescent="0.2">
      <c r="A227" s="7"/>
      <c r="B227" s="183"/>
      <c r="C227" s="4"/>
    </row>
    <row r="228" spans="1:3" s="6" customFormat="1" x14ac:dyDescent="0.2">
      <c r="A228" s="7"/>
      <c r="B228" s="183"/>
      <c r="C228" s="4"/>
    </row>
    <row r="229" spans="1:3" s="6" customFormat="1" x14ac:dyDescent="0.2">
      <c r="A229" s="7"/>
      <c r="B229" s="183"/>
      <c r="C229" s="4"/>
    </row>
    <row r="230" spans="1:3" s="6" customFormat="1" x14ac:dyDescent="0.2">
      <c r="A230" s="7"/>
      <c r="B230" s="183"/>
      <c r="C230" s="4"/>
    </row>
    <row r="231" spans="1:3" s="6" customFormat="1" x14ac:dyDescent="0.2">
      <c r="A231" s="7"/>
      <c r="B231" s="183"/>
      <c r="C231" s="4"/>
    </row>
    <row r="232" spans="1:3" s="6" customFormat="1" x14ac:dyDescent="0.2">
      <c r="A232" s="7"/>
      <c r="B232" s="183"/>
      <c r="C232" s="4"/>
    </row>
    <row r="233" spans="1:3" s="6" customFormat="1" x14ac:dyDescent="0.2">
      <c r="A233" s="7"/>
      <c r="B233" s="183"/>
      <c r="C233" s="4"/>
    </row>
    <row r="234" spans="1:3" s="6" customFormat="1" x14ac:dyDescent="0.2">
      <c r="A234" s="7"/>
      <c r="B234" s="183"/>
      <c r="C234" s="4"/>
    </row>
    <row r="235" spans="1:3" s="6" customFormat="1" x14ac:dyDescent="0.2">
      <c r="A235" s="7"/>
      <c r="B235" s="183"/>
      <c r="C235" s="4"/>
    </row>
    <row r="236" spans="1:3" s="6" customFormat="1" x14ac:dyDescent="0.2">
      <c r="A236" s="7"/>
      <c r="B236" s="183"/>
      <c r="C236" s="4"/>
    </row>
    <row r="237" spans="1:3" s="6" customFormat="1" x14ac:dyDescent="0.2">
      <c r="A237" s="7"/>
      <c r="B237" s="183"/>
      <c r="C237" s="4"/>
    </row>
    <row r="238" spans="1:3" s="6" customFormat="1" x14ac:dyDescent="0.2">
      <c r="A238" s="7"/>
      <c r="B238" s="183"/>
      <c r="C238" s="4"/>
    </row>
    <row r="239" spans="1:3" s="6" customFormat="1" x14ac:dyDescent="0.2">
      <c r="A239" s="7"/>
      <c r="B239" s="183"/>
      <c r="C239" s="4"/>
    </row>
    <row r="240" spans="1:3" s="6" customFormat="1" x14ac:dyDescent="0.2">
      <c r="A240" s="7"/>
      <c r="B240" s="183"/>
      <c r="C240" s="4"/>
    </row>
    <row r="241" spans="1:3" s="6" customFormat="1" x14ac:dyDescent="0.2">
      <c r="A241" s="7"/>
      <c r="B241" s="183"/>
      <c r="C241" s="4"/>
    </row>
    <row r="242" spans="1:3" s="6" customFormat="1" x14ac:dyDescent="0.2">
      <c r="A242" s="7"/>
      <c r="B242" s="183"/>
      <c r="C242" s="4"/>
    </row>
    <row r="243" spans="1:3" s="6" customFormat="1" x14ac:dyDescent="0.2">
      <c r="A243" s="7"/>
      <c r="B243" s="183"/>
      <c r="C243" s="4"/>
    </row>
    <row r="244" spans="1:3" s="6" customFormat="1" x14ac:dyDescent="0.2">
      <c r="A244" s="7"/>
      <c r="B244" s="183"/>
      <c r="C244" s="4"/>
    </row>
    <row r="245" spans="1:3" s="6" customFormat="1" x14ac:dyDescent="0.2">
      <c r="A245" s="7"/>
      <c r="B245" s="183"/>
      <c r="C245" s="4"/>
    </row>
    <row r="246" spans="1:3" s="6" customFormat="1" x14ac:dyDescent="0.2">
      <c r="A246" s="7"/>
      <c r="B246" s="183"/>
      <c r="C246" s="4"/>
    </row>
    <row r="247" spans="1:3" s="6" customFormat="1" x14ac:dyDescent="0.2">
      <c r="A247" s="7"/>
      <c r="B247" s="183"/>
      <c r="C247" s="4"/>
    </row>
    <row r="248" spans="1:3" s="6" customFormat="1" x14ac:dyDescent="0.2">
      <c r="A248" s="7"/>
      <c r="B248" s="183"/>
      <c r="C248" s="4"/>
    </row>
    <row r="249" spans="1:3" s="6" customFormat="1" x14ac:dyDescent="0.2">
      <c r="A249" s="7"/>
      <c r="B249" s="183"/>
      <c r="C249" s="4"/>
    </row>
    <row r="250" spans="1:3" s="6" customFormat="1" x14ac:dyDescent="0.2">
      <c r="A250" s="7"/>
      <c r="B250" s="185"/>
    </row>
    <row r="251" spans="1:3" s="6" customFormat="1" x14ac:dyDescent="0.2">
      <c r="A251" s="7"/>
      <c r="B251" s="185"/>
    </row>
    <row r="252" spans="1:3" s="6" customFormat="1" x14ac:dyDescent="0.2">
      <c r="A252" s="7"/>
      <c r="B252" s="185"/>
    </row>
    <row r="253" spans="1:3" s="6" customFormat="1" x14ac:dyDescent="0.2">
      <c r="A253" s="7"/>
      <c r="B253" s="185"/>
    </row>
    <row r="254" spans="1:3" s="6" customFormat="1" x14ac:dyDescent="0.2">
      <c r="A254" s="7"/>
      <c r="B254" s="185"/>
    </row>
    <row r="255" spans="1:3" s="6" customFormat="1" x14ac:dyDescent="0.2">
      <c r="A255" s="7"/>
      <c r="B255" s="185"/>
    </row>
    <row r="256" spans="1:3" s="6" customFormat="1" x14ac:dyDescent="0.2">
      <c r="A256" s="7"/>
      <c r="B256" s="185"/>
    </row>
    <row r="257" spans="1:2" s="6" customFormat="1" x14ac:dyDescent="0.2">
      <c r="A257" s="7"/>
      <c r="B257" s="185"/>
    </row>
    <row r="258" spans="1:2" s="6" customFormat="1" x14ac:dyDescent="0.2">
      <c r="A258" s="7"/>
      <c r="B258" s="185"/>
    </row>
    <row r="259" spans="1:2" s="6" customFormat="1" x14ac:dyDescent="0.2">
      <c r="A259" s="7"/>
      <c r="B259" s="185"/>
    </row>
    <row r="260" spans="1:2" s="6" customFormat="1" x14ac:dyDescent="0.2">
      <c r="A260" s="7"/>
      <c r="B260" s="185"/>
    </row>
    <row r="261" spans="1:2" s="6" customFormat="1" x14ac:dyDescent="0.2">
      <c r="A261" s="7"/>
      <c r="B261" s="185"/>
    </row>
    <row r="262" spans="1:2" s="6" customFormat="1" x14ac:dyDescent="0.2">
      <c r="A262" s="7"/>
      <c r="B262" s="185"/>
    </row>
    <row r="263" spans="1:2" s="6" customFormat="1" x14ac:dyDescent="0.2">
      <c r="A263" s="7"/>
      <c r="B263" s="185"/>
    </row>
    <row r="264" spans="1:2" s="6" customFormat="1" x14ac:dyDescent="0.2">
      <c r="A264" s="7"/>
      <c r="B264" s="185"/>
    </row>
    <row r="265" spans="1:2" s="6" customFormat="1" x14ac:dyDescent="0.2">
      <c r="A265" s="7"/>
      <c r="B265" s="185"/>
    </row>
    <row r="266" spans="1:2" s="6" customFormat="1" x14ac:dyDescent="0.2">
      <c r="A266" s="7"/>
      <c r="B266" s="185"/>
    </row>
    <row r="267" spans="1:2" s="6" customFormat="1" x14ac:dyDescent="0.2">
      <c r="A267" s="7"/>
      <c r="B267" s="185"/>
    </row>
    <row r="268" spans="1:2" s="6" customFormat="1" x14ac:dyDescent="0.2">
      <c r="A268" s="7"/>
      <c r="B268" s="185"/>
    </row>
    <row r="269" spans="1:2" s="6" customFormat="1" x14ac:dyDescent="0.2">
      <c r="A269" s="7"/>
      <c r="B269" s="185"/>
    </row>
    <row r="270" spans="1:2" s="6" customFormat="1" x14ac:dyDescent="0.2">
      <c r="A270" s="7"/>
      <c r="B270" s="185"/>
    </row>
    <row r="271" spans="1:2" s="6" customFormat="1" x14ac:dyDescent="0.2">
      <c r="A271" s="7"/>
      <c r="B271" s="185"/>
    </row>
    <row r="272" spans="1:2" s="6" customFormat="1" x14ac:dyDescent="0.2">
      <c r="A272" s="7"/>
      <c r="B272" s="185"/>
    </row>
    <row r="273" spans="1:2" s="6" customFormat="1" x14ac:dyDescent="0.2">
      <c r="A273" s="7"/>
      <c r="B273" s="185"/>
    </row>
    <row r="274" spans="1:2" s="6" customFormat="1" x14ac:dyDescent="0.2">
      <c r="A274" s="7"/>
      <c r="B274" s="185"/>
    </row>
    <row r="275" spans="1:2" s="6" customFormat="1" x14ac:dyDescent="0.2">
      <c r="A275" s="7"/>
      <c r="B275" s="185"/>
    </row>
    <row r="276" spans="1:2" s="6" customFormat="1" x14ac:dyDescent="0.2">
      <c r="A276" s="7"/>
      <c r="B276" s="185"/>
    </row>
    <row r="277" spans="1:2" s="6" customFormat="1" x14ac:dyDescent="0.2">
      <c r="A277" s="7"/>
      <c r="B277" s="185"/>
    </row>
    <row r="278" spans="1:2" s="6" customFormat="1" x14ac:dyDescent="0.2">
      <c r="A278" s="7"/>
      <c r="B278" s="185"/>
    </row>
    <row r="279" spans="1:2" s="6" customFormat="1" x14ac:dyDescent="0.2">
      <c r="A279" s="7"/>
      <c r="B279" s="185"/>
    </row>
    <row r="280" spans="1:2" s="6" customFormat="1" x14ac:dyDescent="0.2">
      <c r="A280" s="7"/>
      <c r="B280" s="185"/>
    </row>
    <row r="281" spans="1:2" s="6" customFormat="1" x14ac:dyDescent="0.2">
      <c r="A281" s="7"/>
      <c r="B281" s="185"/>
    </row>
    <row r="282" spans="1:2" s="6" customFormat="1" x14ac:dyDescent="0.2">
      <c r="A282" s="7"/>
      <c r="B282" s="185"/>
    </row>
    <row r="283" spans="1:2" s="6" customFormat="1" x14ac:dyDescent="0.2">
      <c r="A283" s="7"/>
      <c r="B283" s="185"/>
    </row>
    <row r="284" spans="1:2" s="6" customFormat="1" x14ac:dyDescent="0.2">
      <c r="A284" s="7"/>
      <c r="B284" s="185"/>
    </row>
    <row r="285" spans="1:2" s="6" customFormat="1" x14ac:dyDescent="0.2">
      <c r="A285" s="7"/>
      <c r="B285" s="185"/>
    </row>
    <row r="286" spans="1:2" s="6" customFormat="1" x14ac:dyDescent="0.2">
      <c r="A286" s="7"/>
      <c r="B286" s="185"/>
    </row>
    <row r="287" spans="1:2" s="6" customFormat="1" x14ac:dyDescent="0.2">
      <c r="A287" s="7"/>
      <c r="B287" s="185"/>
    </row>
    <row r="288" spans="1:2" s="6" customFormat="1" x14ac:dyDescent="0.2">
      <c r="A288" s="7"/>
      <c r="B288" s="185"/>
    </row>
    <row r="289" spans="1:2" s="6" customFormat="1" x14ac:dyDescent="0.2">
      <c r="A289" s="7"/>
      <c r="B289" s="185"/>
    </row>
    <row r="290" spans="1:2" s="6" customFormat="1" x14ac:dyDescent="0.2">
      <c r="A290" s="7"/>
      <c r="B290" s="185"/>
    </row>
    <row r="291" spans="1:2" s="6" customFormat="1" x14ac:dyDescent="0.2">
      <c r="A291" s="7"/>
      <c r="B291" s="185"/>
    </row>
    <row r="292" spans="1:2" s="6" customFormat="1" x14ac:dyDescent="0.2">
      <c r="A292" s="7"/>
      <c r="B292" s="185"/>
    </row>
    <row r="293" spans="1:2" s="6" customFormat="1" x14ac:dyDescent="0.2">
      <c r="A293" s="7"/>
      <c r="B293" s="185"/>
    </row>
    <row r="294" spans="1:2" s="6" customFormat="1" x14ac:dyDescent="0.2">
      <c r="A294" s="7"/>
      <c r="B294" s="185"/>
    </row>
    <row r="295" spans="1:2" s="6" customFormat="1" x14ac:dyDescent="0.2">
      <c r="A295" s="7"/>
      <c r="B295" s="185"/>
    </row>
    <row r="296" spans="1:2" s="6" customFormat="1" x14ac:dyDescent="0.2">
      <c r="A296" s="7"/>
      <c r="B296" s="185"/>
    </row>
    <row r="297" spans="1:2" s="6" customFormat="1" x14ac:dyDescent="0.2">
      <c r="A297" s="7"/>
      <c r="B297" s="185"/>
    </row>
    <row r="298" spans="1:2" s="6" customFormat="1" x14ac:dyDescent="0.2">
      <c r="A298" s="7"/>
      <c r="B298" s="185"/>
    </row>
    <row r="299" spans="1:2" s="6" customFormat="1" x14ac:dyDescent="0.2">
      <c r="A299" s="7"/>
      <c r="B299" s="185"/>
    </row>
    <row r="300" spans="1:2" s="6" customFormat="1" x14ac:dyDescent="0.2">
      <c r="A300" s="7"/>
      <c r="B300" s="185"/>
    </row>
    <row r="301" spans="1:2" s="6" customFormat="1" x14ac:dyDescent="0.2">
      <c r="A301" s="7"/>
      <c r="B301" s="185"/>
    </row>
    <row r="302" spans="1:2" s="6" customFormat="1" x14ac:dyDescent="0.2">
      <c r="A302" s="7"/>
      <c r="B302" s="185"/>
    </row>
    <row r="303" spans="1:2" s="6" customFormat="1" x14ac:dyDescent="0.2">
      <c r="A303" s="7"/>
      <c r="B303" s="185"/>
    </row>
    <row r="304" spans="1:2" s="6" customFormat="1" x14ac:dyDescent="0.2">
      <c r="A304" s="7"/>
      <c r="B304" s="185"/>
    </row>
    <row r="305" spans="1:2" s="6" customFormat="1" x14ac:dyDescent="0.2">
      <c r="A305" s="7"/>
      <c r="B305" s="185"/>
    </row>
    <row r="306" spans="1:2" s="6" customFormat="1" x14ac:dyDescent="0.2">
      <c r="A306" s="7"/>
      <c r="B306" s="185"/>
    </row>
    <row r="307" spans="1:2" s="6" customFormat="1" x14ac:dyDescent="0.2">
      <c r="A307" s="7"/>
      <c r="B307" s="185"/>
    </row>
    <row r="308" spans="1:2" s="6" customFormat="1" x14ac:dyDescent="0.2">
      <c r="A308" s="7"/>
      <c r="B308" s="185"/>
    </row>
    <row r="309" spans="1:2" s="6" customFormat="1" x14ac:dyDescent="0.2">
      <c r="A309" s="7"/>
      <c r="B309" s="185"/>
    </row>
    <row r="310" spans="1:2" s="6" customFormat="1" x14ac:dyDescent="0.2">
      <c r="A310" s="7"/>
      <c r="B310" s="185"/>
    </row>
    <row r="311" spans="1:2" s="6" customFormat="1" x14ac:dyDescent="0.2">
      <c r="A311" s="7"/>
      <c r="B311" s="185"/>
    </row>
    <row r="312" spans="1:2" s="6" customFormat="1" x14ac:dyDescent="0.2">
      <c r="A312" s="7"/>
      <c r="B312" s="185"/>
    </row>
    <row r="313" spans="1:2" s="6" customFormat="1" x14ac:dyDescent="0.2">
      <c r="A313" s="7"/>
      <c r="B313" s="185"/>
    </row>
    <row r="314" spans="1:2" s="6" customFormat="1" x14ac:dyDescent="0.2">
      <c r="A314" s="7"/>
      <c r="B314" s="185"/>
    </row>
    <row r="315" spans="1:2" s="6" customFormat="1" x14ac:dyDescent="0.2">
      <c r="A315" s="7"/>
      <c r="B315" s="185"/>
    </row>
    <row r="316" spans="1:2" s="6" customFormat="1" x14ac:dyDescent="0.2">
      <c r="A316" s="7"/>
      <c r="B316" s="185"/>
    </row>
    <row r="317" spans="1:2" s="6" customFormat="1" x14ac:dyDescent="0.2">
      <c r="A317" s="7"/>
      <c r="B317" s="185"/>
    </row>
    <row r="318" spans="1:2" s="6" customFormat="1" x14ac:dyDescent="0.2">
      <c r="A318" s="7"/>
      <c r="B318" s="185"/>
    </row>
    <row r="319" spans="1:2" s="6" customFormat="1" x14ac:dyDescent="0.2">
      <c r="A319" s="7"/>
      <c r="B319" s="185"/>
    </row>
    <row r="320" spans="1:2" s="6" customFormat="1" x14ac:dyDescent="0.2">
      <c r="A320" s="7"/>
      <c r="B320" s="185"/>
    </row>
    <row r="321" spans="1:2" s="6" customFormat="1" x14ac:dyDescent="0.2">
      <c r="A321" s="7"/>
      <c r="B321" s="185"/>
    </row>
    <row r="322" spans="1:2" s="6" customFormat="1" x14ac:dyDescent="0.2">
      <c r="A322" s="7"/>
      <c r="B322" s="185"/>
    </row>
    <row r="323" spans="1:2" s="6" customFormat="1" x14ac:dyDescent="0.2">
      <c r="A323" s="7"/>
      <c r="B323" s="185"/>
    </row>
    <row r="324" spans="1:2" s="6" customFormat="1" x14ac:dyDescent="0.2">
      <c r="A324" s="7"/>
      <c r="B324" s="185"/>
    </row>
    <row r="325" spans="1:2" s="6" customFormat="1" x14ac:dyDescent="0.2">
      <c r="A325" s="7"/>
      <c r="B325" s="185"/>
    </row>
    <row r="326" spans="1:2" s="6" customFormat="1" x14ac:dyDescent="0.2">
      <c r="A326" s="7"/>
      <c r="B326" s="185"/>
    </row>
    <row r="327" spans="1:2" s="6" customFormat="1" x14ac:dyDescent="0.2">
      <c r="A327" s="7"/>
      <c r="B327" s="185"/>
    </row>
    <row r="328" spans="1:2" s="6" customFormat="1" x14ac:dyDescent="0.2">
      <c r="A328" s="7"/>
      <c r="B328" s="185"/>
    </row>
    <row r="329" spans="1:2" s="6" customFormat="1" x14ac:dyDescent="0.2">
      <c r="A329" s="7"/>
      <c r="B329" s="185"/>
    </row>
    <row r="330" spans="1:2" s="6" customFormat="1" x14ac:dyDescent="0.2">
      <c r="A330" s="7"/>
      <c r="B330" s="185"/>
    </row>
    <row r="331" spans="1:2" s="6" customFormat="1" x14ac:dyDescent="0.2">
      <c r="A331" s="7"/>
      <c r="B331" s="185"/>
    </row>
    <row r="332" spans="1:2" s="6" customFormat="1" x14ac:dyDescent="0.2">
      <c r="A332" s="7"/>
      <c r="B332" s="185"/>
    </row>
    <row r="333" spans="1:2" s="6" customFormat="1" x14ac:dyDescent="0.2">
      <c r="A333" s="7"/>
      <c r="B333" s="185"/>
    </row>
    <row r="334" spans="1:2" s="6" customFormat="1" x14ac:dyDescent="0.2">
      <c r="A334" s="7"/>
      <c r="B334" s="185"/>
    </row>
    <row r="335" spans="1:2" s="6" customFormat="1" x14ac:dyDescent="0.2">
      <c r="A335" s="7"/>
      <c r="B335" s="185"/>
    </row>
    <row r="336" spans="1:2" s="6" customFormat="1" x14ac:dyDescent="0.2">
      <c r="A336" s="7"/>
      <c r="B336" s="185"/>
    </row>
    <row r="337" spans="1:2" s="6" customFormat="1" x14ac:dyDescent="0.2">
      <c r="A337" s="7"/>
      <c r="B337" s="185"/>
    </row>
    <row r="338" spans="1:2" s="6" customFormat="1" x14ac:dyDescent="0.2">
      <c r="A338" s="7"/>
      <c r="B338" s="185"/>
    </row>
    <row r="339" spans="1:2" s="6" customFormat="1" x14ac:dyDescent="0.2">
      <c r="A339" s="7"/>
      <c r="B339" s="185"/>
    </row>
    <row r="340" spans="1:2" s="6" customFormat="1" x14ac:dyDescent="0.2">
      <c r="A340" s="7"/>
      <c r="B340" s="185"/>
    </row>
    <row r="341" spans="1:2" s="6" customFormat="1" x14ac:dyDescent="0.2">
      <c r="A341" s="7"/>
      <c r="B341" s="185"/>
    </row>
    <row r="342" spans="1:2" s="6" customFormat="1" x14ac:dyDescent="0.2">
      <c r="A342" s="7"/>
      <c r="B342" s="185"/>
    </row>
    <row r="343" spans="1:2" s="6" customFormat="1" x14ac:dyDescent="0.2">
      <c r="A343" s="7"/>
      <c r="B343" s="185"/>
    </row>
    <row r="344" spans="1:2" s="6" customFormat="1" x14ac:dyDescent="0.2">
      <c r="A344" s="7"/>
      <c r="B344" s="185"/>
    </row>
    <row r="345" spans="1:2" s="6" customFormat="1" x14ac:dyDescent="0.2">
      <c r="A345" s="7"/>
      <c r="B345" s="185"/>
    </row>
    <row r="346" spans="1:2" s="6" customFormat="1" x14ac:dyDescent="0.2">
      <c r="A346" s="7"/>
      <c r="B346" s="185"/>
    </row>
    <row r="347" spans="1:2" s="6" customFormat="1" x14ac:dyDescent="0.2">
      <c r="A347" s="7"/>
      <c r="B347" s="185"/>
    </row>
    <row r="348" spans="1:2" s="6" customFormat="1" x14ac:dyDescent="0.2">
      <c r="A348" s="7"/>
      <c r="B348" s="185"/>
    </row>
    <row r="349" spans="1:2" s="6" customFormat="1" x14ac:dyDescent="0.2">
      <c r="A349" s="7"/>
      <c r="B349" s="185"/>
    </row>
    <row r="350" spans="1:2" s="6" customFormat="1" x14ac:dyDescent="0.2">
      <c r="A350" s="7"/>
      <c r="B350" s="185"/>
    </row>
    <row r="351" spans="1:2" s="6" customFormat="1" x14ac:dyDescent="0.2">
      <c r="A351" s="7"/>
      <c r="B351" s="185"/>
    </row>
    <row r="352" spans="1:2" s="6" customFormat="1" x14ac:dyDescent="0.2">
      <c r="A352" s="7"/>
      <c r="B352" s="185"/>
    </row>
    <row r="353" spans="1:3" s="6" customFormat="1" x14ac:dyDescent="0.2">
      <c r="A353" s="7"/>
      <c r="B353" s="185"/>
    </row>
    <row r="354" spans="1:3" s="6" customFormat="1" x14ac:dyDescent="0.2">
      <c r="A354" s="7"/>
      <c r="B354" s="185"/>
    </row>
    <row r="355" spans="1:3" s="6" customFormat="1" x14ac:dyDescent="0.2">
      <c r="A355" s="7"/>
      <c r="B355" s="185"/>
    </row>
    <row r="356" spans="1:3" s="6" customFormat="1" x14ac:dyDescent="0.2">
      <c r="A356" s="7"/>
      <c r="B356" s="185"/>
    </row>
    <row r="357" spans="1:3" s="6" customFormat="1" x14ac:dyDescent="0.2">
      <c r="A357" s="7"/>
      <c r="B357" s="185"/>
    </row>
    <row r="358" spans="1:3" s="6" customFormat="1" x14ac:dyDescent="0.2">
      <c r="A358" s="7"/>
      <c r="B358" s="185"/>
    </row>
    <row r="359" spans="1:3" s="6" customFormat="1" x14ac:dyDescent="0.2">
      <c r="A359" s="7"/>
      <c r="B359" s="185"/>
    </row>
    <row r="360" spans="1:3" s="6" customFormat="1" x14ac:dyDescent="0.2">
      <c r="A360" s="7"/>
      <c r="B360" s="185"/>
    </row>
    <row r="361" spans="1:3" s="6" customFormat="1" x14ac:dyDescent="0.2">
      <c r="A361" s="7"/>
      <c r="B361" s="185"/>
    </row>
    <row r="362" spans="1:3" s="8" customFormat="1" x14ac:dyDescent="0.2">
      <c r="A362" s="7"/>
      <c r="B362" s="185"/>
      <c r="C362" s="6"/>
    </row>
    <row r="363" spans="1:3" s="8" customFormat="1" x14ac:dyDescent="0.2">
      <c r="A363" s="7"/>
      <c r="B363" s="185"/>
      <c r="C363" s="6"/>
    </row>
    <row r="364" spans="1:3" s="8" customFormat="1" x14ac:dyDescent="0.2">
      <c r="A364" s="7"/>
      <c r="B364" s="185"/>
      <c r="C364" s="6"/>
    </row>
    <row r="365" spans="1:3" s="8" customFormat="1" x14ac:dyDescent="0.2">
      <c r="A365" s="7"/>
      <c r="B365" s="185"/>
      <c r="C365" s="6"/>
    </row>
    <row r="366" spans="1:3" s="8" customFormat="1" x14ac:dyDescent="0.2">
      <c r="A366" s="7"/>
      <c r="B366" s="185"/>
      <c r="C366" s="6"/>
    </row>
    <row r="367" spans="1:3" s="8" customFormat="1" x14ac:dyDescent="0.2">
      <c r="A367" s="7"/>
      <c r="B367" s="185"/>
      <c r="C367" s="6"/>
    </row>
    <row r="368" spans="1:3" s="8" customFormat="1" x14ac:dyDescent="0.2">
      <c r="A368" s="7"/>
      <c r="B368" s="185"/>
      <c r="C368" s="6"/>
    </row>
    <row r="369" spans="1:3" s="8" customFormat="1" x14ac:dyDescent="0.2">
      <c r="A369" s="7"/>
      <c r="B369" s="185"/>
      <c r="C369" s="6"/>
    </row>
    <row r="370" spans="1:3" s="8" customFormat="1" x14ac:dyDescent="0.2">
      <c r="A370" s="7"/>
      <c r="B370" s="185"/>
      <c r="C370" s="6"/>
    </row>
    <row r="371" spans="1:3" s="8" customFormat="1" x14ac:dyDescent="0.2">
      <c r="A371" s="7"/>
      <c r="B371" s="185"/>
      <c r="C371" s="6"/>
    </row>
    <row r="372" spans="1:3" s="8" customFormat="1" x14ac:dyDescent="0.2">
      <c r="A372" s="7"/>
      <c r="B372" s="185"/>
      <c r="C372" s="6"/>
    </row>
    <row r="373" spans="1:3" s="8" customFormat="1" x14ac:dyDescent="0.2">
      <c r="A373" s="7"/>
      <c r="B373" s="185"/>
      <c r="C373" s="6"/>
    </row>
    <row r="374" spans="1:3" s="8" customFormat="1" x14ac:dyDescent="0.2">
      <c r="A374" s="7"/>
      <c r="B374" s="185"/>
      <c r="C374" s="6"/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1" sqref="L1:L1048576"/>
    </sheetView>
  </sheetViews>
  <sheetFormatPr defaultColWidth="9.140625" defaultRowHeight="15" x14ac:dyDescent="0.2"/>
  <cols>
    <col min="1" max="1" width="9.140625" style="7" hidden="1" customWidth="1"/>
    <col min="2" max="2" width="29.5703125" style="7" customWidth="1"/>
    <col min="3" max="3" width="15" style="7" customWidth="1"/>
    <col min="4" max="4" width="10.7109375" style="7" customWidth="1"/>
    <col min="5" max="5" width="12.140625" style="7" customWidth="1"/>
    <col min="6" max="6" width="10.7109375" style="7" customWidth="1"/>
    <col min="7" max="7" width="11.7109375" style="7" customWidth="1"/>
    <col min="8" max="8" width="23.42578125" style="7" customWidth="1"/>
    <col min="9" max="9" width="10.5703125" style="7" customWidth="1"/>
    <col min="10" max="10" width="11.7109375" style="8" customWidth="1"/>
    <col min="11" max="11" width="10" style="7" customWidth="1"/>
    <col min="12" max="12" width="12" style="7" customWidth="1"/>
    <col min="13" max="14" width="8.7109375" style="7" customWidth="1"/>
    <col min="15" max="15" width="10.85546875" style="7" customWidth="1"/>
    <col min="16" max="16" width="22.7109375" style="7" customWidth="1"/>
    <col min="17" max="17" width="23.7109375" style="7" hidden="1" customWidth="1"/>
    <col min="18" max="18" width="20.7109375" style="7" bestFit="1" customWidth="1"/>
    <col min="19" max="16384" width="9.140625" style="7"/>
  </cols>
  <sheetData>
    <row r="1" spans="1:18" ht="16.5" customHeight="1" x14ac:dyDescent="0.2">
      <c r="B1" s="9" t="s">
        <v>74</v>
      </c>
      <c r="C1" s="9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  <c r="O1" s="11"/>
      <c r="P1" s="114" t="s">
        <v>106</v>
      </c>
      <c r="Q1" s="114"/>
      <c r="R1" s="177">
        <v>44092</v>
      </c>
    </row>
    <row r="2" spans="1:18" ht="15" customHeight="1" x14ac:dyDescent="0.2">
      <c r="B2" s="364" t="s">
        <v>171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117</v>
      </c>
      <c r="Q2" s="114"/>
      <c r="R2" s="114"/>
    </row>
    <row r="3" spans="1:18" s="8" customFormat="1" ht="33.75" customHeight="1" x14ac:dyDescent="0.2">
      <c r="B3" s="358" t="s">
        <v>0</v>
      </c>
      <c r="C3" s="365" t="s">
        <v>164</v>
      </c>
      <c r="D3" s="373" t="s">
        <v>144</v>
      </c>
      <c r="E3" s="374"/>
      <c r="F3" s="375"/>
      <c r="G3" s="375"/>
      <c r="H3" s="370" t="s">
        <v>145</v>
      </c>
      <c r="I3" s="376"/>
      <c r="J3" s="377"/>
      <c r="K3" s="377"/>
      <c r="L3" s="378"/>
      <c r="M3" s="379" t="s">
        <v>146</v>
      </c>
      <c r="N3" s="379"/>
      <c r="O3" s="379"/>
      <c r="P3" s="111" t="s">
        <v>129</v>
      </c>
      <c r="Q3" s="114"/>
      <c r="R3" s="118"/>
    </row>
    <row r="4" spans="1:18" s="8" customFormat="1" ht="46.5" customHeight="1" x14ac:dyDescent="0.2">
      <c r="B4" s="359"/>
      <c r="C4" s="366"/>
      <c r="D4" s="191" t="s">
        <v>166</v>
      </c>
      <c r="E4" s="215" t="s">
        <v>165</v>
      </c>
      <c r="F4" s="27" t="s">
        <v>163</v>
      </c>
      <c r="G4" s="293" t="s">
        <v>167</v>
      </c>
      <c r="H4" s="326" t="s">
        <v>168</v>
      </c>
      <c r="I4" s="334" t="s">
        <v>166</v>
      </c>
      <c r="J4" s="352" t="s">
        <v>169</v>
      </c>
      <c r="K4" s="27" t="s">
        <v>163</v>
      </c>
      <c r="L4" s="175" t="s">
        <v>167</v>
      </c>
      <c r="M4" s="154" t="s">
        <v>166</v>
      </c>
      <c r="N4" s="27" t="s">
        <v>163</v>
      </c>
      <c r="O4" s="175" t="s">
        <v>167</v>
      </c>
    </row>
    <row r="5" spans="1:18" s="54" customFormat="1" ht="15.75" x14ac:dyDescent="0.25">
      <c r="A5" s="101">
        <f>IF(OR(D5="",D5=0),"x",D5)</f>
        <v>1089.3015640000001</v>
      </c>
      <c r="B5" s="199" t="s">
        <v>1</v>
      </c>
      <c r="C5" s="272">
        <v>1125.0851488000001</v>
      </c>
      <c r="D5" s="129">
        <v>1089.3015640000001</v>
      </c>
      <c r="E5" s="235">
        <f>IFERROR(D5/C5*100,0)</f>
        <v>96.81947763347813</v>
      </c>
      <c r="F5" s="234">
        <v>902.79304499999989</v>
      </c>
      <c r="G5" s="81">
        <f>IFERROR(D5-F5,"")</f>
        <v>186.50851900000021</v>
      </c>
      <c r="H5" s="306">
        <v>1094.8801799999999</v>
      </c>
      <c r="I5" s="235">
        <v>1227.5594136000002</v>
      </c>
      <c r="J5" s="306">
        <f>IFERROR(I5/H5*100,"")</f>
        <v>112.11815101082571</v>
      </c>
      <c r="K5" s="234">
        <v>984.47243180000009</v>
      </c>
      <c r="L5" s="81">
        <f>IFERROR(I5-K5,"")</f>
        <v>243.0869818000001</v>
      </c>
      <c r="M5" s="93">
        <f>IFERROR(IF(D5&gt;0,I5/D5*10,""),"")</f>
        <v>11.269233921709489</v>
      </c>
      <c r="N5" s="52">
        <f>IFERROR(IF(F5&gt;0,K5/F5*10,""),"")</f>
        <v>10.90474098413109</v>
      </c>
      <c r="O5" s="137">
        <f>IFERROR(M5-N5,"")</f>
        <v>0.36449293757839918</v>
      </c>
      <c r="Q5" s="54" t="s">
        <v>160</v>
      </c>
    </row>
    <row r="6" spans="1:18" s="13" customFormat="1" ht="15.75" x14ac:dyDescent="0.25">
      <c r="A6" s="101">
        <f t="shared" ref="A6:A69" si="0">IF(OR(D6="",D6=0),"x",D6)</f>
        <v>94.490832800000007</v>
      </c>
      <c r="B6" s="203" t="s">
        <v>2</v>
      </c>
      <c r="C6" s="204">
        <v>117.75425</v>
      </c>
      <c r="D6" s="130">
        <v>94.490832800000007</v>
      </c>
      <c r="E6" s="236">
        <f>IFERROR(D6/C6*100,0)</f>
        <v>80.244095478507148</v>
      </c>
      <c r="F6" s="229">
        <v>135.72309300000001</v>
      </c>
      <c r="G6" s="82">
        <f>IFERROR(D6-F6,"")</f>
        <v>-41.232260199999999</v>
      </c>
      <c r="H6" s="307">
        <v>120.16</v>
      </c>
      <c r="I6" s="236">
        <v>139.94059039999999</v>
      </c>
      <c r="J6" s="307">
        <f>IFERROR(I6/H6*100,"")</f>
        <v>116.46187616511318</v>
      </c>
      <c r="K6" s="229">
        <v>147.83621490000004</v>
      </c>
      <c r="L6" s="82">
        <f>IFERROR(I6-K6,"")</f>
        <v>-7.8956245000000536</v>
      </c>
      <c r="M6" s="94">
        <f>IFERROR(IF(D6&gt;0,I6/D6*10,""),"")</f>
        <v>14.809964760941337</v>
      </c>
      <c r="N6" s="20">
        <f>IFERROR(IF(F6&gt;0,K6/F6*10,""),"")</f>
        <v>10.892487905503305</v>
      </c>
      <c r="O6" s="146">
        <f>IFERROR(M6-N6,"")</f>
        <v>3.9174768554380321</v>
      </c>
      <c r="P6" s="14"/>
      <c r="Q6" s="54" t="s">
        <v>160</v>
      </c>
    </row>
    <row r="7" spans="1:18" s="1" customFormat="1" ht="15.75" x14ac:dyDescent="0.2">
      <c r="A7" s="101">
        <f t="shared" si="0"/>
        <v>1.591356</v>
      </c>
      <c r="B7" s="205" t="s">
        <v>3</v>
      </c>
      <c r="C7" s="206">
        <v>2.1110000000000002</v>
      </c>
      <c r="D7" s="131">
        <v>1.591356</v>
      </c>
      <c r="E7" s="230">
        <f>IFERROR(D7/C7*100,0)</f>
        <v>75.383988630980568</v>
      </c>
      <c r="F7" s="131">
        <v>2.8630470000000003</v>
      </c>
      <c r="G7" s="83">
        <f>IFERROR(D7-F7,"")</f>
        <v>-1.2716910000000003</v>
      </c>
      <c r="H7" s="308">
        <v>2.5</v>
      </c>
      <c r="I7" s="230">
        <v>3.2079216000000002</v>
      </c>
      <c r="J7" s="308">
        <f>IFERROR(I7/H7*100,"")</f>
        <v>128.31686400000001</v>
      </c>
      <c r="K7" s="131">
        <v>3.2251219000000004</v>
      </c>
      <c r="L7" s="83">
        <f>IFERROR(I7-K7,"")</f>
        <v>-1.7200300000000279E-2</v>
      </c>
      <c r="M7" s="95">
        <f>IFERROR(IF(D7&gt;0,I7/D7*10,""),"")</f>
        <v>20.158415841584159</v>
      </c>
      <c r="N7" s="75">
        <f>IFERROR(IF(F7&gt;0,K7/F7*10,""),"")</f>
        <v>11.26464881645324</v>
      </c>
      <c r="O7" s="147">
        <f t="shared" ref="O7:O70" si="1">IFERROR(M7-N7,"")</f>
        <v>8.8937670251309182</v>
      </c>
      <c r="Q7" s="54" t="s">
        <v>160</v>
      </c>
    </row>
    <row r="8" spans="1:18" s="1" customFormat="1" ht="15.75" x14ac:dyDescent="0.2">
      <c r="A8" s="101">
        <f t="shared" si="0"/>
        <v>4.600752</v>
      </c>
      <c r="B8" s="205" t="s">
        <v>4</v>
      </c>
      <c r="C8" s="206">
        <v>7.7110000000000003</v>
      </c>
      <c r="D8" s="131">
        <v>4.600752</v>
      </c>
      <c r="E8" s="230">
        <f>IFERROR(D8/C8*100,0)</f>
        <v>59.664790558941775</v>
      </c>
      <c r="F8" s="131">
        <v>3.5552000000000006</v>
      </c>
      <c r="G8" s="83">
        <f>IFERROR(D8-F8,"")</f>
        <v>1.0455519999999994</v>
      </c>
      <c r="H8" s="308">
        <v>6.2</v>
      </c>
      <c r="I8" s="230">
        <v>5.4935920000000005</v>
      </c>
      <c r="J8" s="308">
        <f>IFERROR(I8/H8*100,"")</f>
        <v>88.60632258064517</v>
      </c>
      <c r="K8" s="131">
        <v>3.4927618000000007</v>
      </c>
      <c r="L8" s="83">
        <f>IFERROR(I8-K8,"")</f>
        <v>2.0008301999999998</v>
      </c>
      <c r="M8" s="95">
        <f>IFERROR(IF(D8&gt;0,I8/D8*10,""),"")</f>
        <v>11.940639269406395</v>
      </c>
      <c r="N8" s="75">
        <f>IFERROR(IF(F8&gt;0,K8/F8*10,""),"")</f>
        <v>9.8243749999999999</v>
      </c>
      <c r="O8" s="147">
        <f t="shared" si="1"/>
        <v>2.1162642694063951</v>
      </c>
      <c r="Q8" s="54" t="s">
        <v>160</v>
      </c>
    </row>
    <row r="9" spans="1:18" s="1" customFormat="1" ht="15" customHeight="1" x14ac:dyDescent="0.2">
      <c r="A9" s="101">
        <f t="shared" si="0"/>
        <v>0.10398960000000002</v>
      </c>
      <c r="B9" s="205" t="s">
        <v>5</v>
      </c>
      <c r="C9" s="206">
        <v>9.9000000000000005E-2</v>
      </c>
      <c r="D9" s="131">
        <v>0.10398960000000002</v>
      </c>
      <c r="E9" s="230">
        <f>IFERROR(D9/C9*100,0)</f>
        <v>105.04</v>
      </c>
      <c r="F9" s="131">
        <v>0</v>
      </c>
      <c r="G9" s="83">
        <f>IFERROR(D9-F9,"")</f>
        <v>0.10398960000000002</v>
      </c>
      <c r="H9" s="308">
        <v>0.2</v>
      </c>
      <c r="I9" s="230">
        <v>0.15966079999999999</v>
      </c>
      <c r="J9" s="308">
        <f>IFERROR(I9/H9*100,"")</f>
        <v>79.830399999999997</v>
      </c>
      <c r="K9" s="131">
        <v>0</v>
      </c>
      <c r="L9" s="83">
        <f>IFERROR(I9-K9,"")</f>
        <v>0.15966079999999999</v>
      </c>
      <c r="M9" s="95">
        <f>IFERROR(IF(D9&gt;0,I9/D9*10,""),"")</f>
        <v>15.353535353535349</v>
      </c>
      <c r="N9" s="74" t="str">
        <f>IFERROR(IF(F9&gt;0,K9/F9*10,""),"")</f>
        <v/>
      </c>
      <c r="O9" s="147" t="str">
        <f t="shared" si="1"/>
        <v/>
      </c>
      <c r="Q9" s="54" t="s">
        <v>160</v>
      </c>
    </row>
    <row r="10" spans="1:18" s="1" customFormat="1" ht="15.75" x14ac:dyDescent="0.2">
      <c r="A10" s="101">
        <f t="shared" si="0"/>
        <v>6.8276000000000003</v>
      </c>
      <c r="B10" s="205" t="s">
        <v>6</v>
      </c>
      <c r="C10" s="206">
        <v>7.69041</v>
      </c>
      <c r="D10" s="131">
        <v>6.8276000000000003</v>
      </c>
      <c r="E10" s="230">
        <f>IFERROR(D10/C10*100,0)</f>
        <v>88.78070219923255</v>
      </c>
      <c r="F10" s="131">
        <v>13.665300000000002</v>
      </c>
      <c r="G10" s="83">
        <f>IFERROR(D10-F10,"")</f>
        <v>-6.8377000000000017</v>
      </c>
      <c r="H10" s="308">
        <v>5.6</v>
      </c>
      <c r="I10" s="230">
        <v>10.60904</v>
      </c>
      <c r="J10" s="308">
        <f>IFERROR(I10/H10*100,"")</f>
        <v>189.44714285714289</v>
      </c>
      <c r="K10" s="131">
        <v>11.732160000000002</v>
      </c>
      <c r="L10" s="83">
        <f>IFERROR(I10-K10,"")</f>
        <v>-1.1231200000000019</v>
      </c>
      <c r="M10" s="95">
        <f>IFERROR(IF(D10&gt;0,I10/D10*10,""),"")</f>
        <v>15.538461538461538</v>
      </c>
      <c r="N10" s="74">
        <f>IFERROR(IF(F10&gt;0,K10/F10*10,""),"")</f>
        <v>8.5853658536585371</v>
      </c>
      <c r="O10" s="147">
        <f t="shared" si="1"/>
        <v>6.9530956848030012</v>
      </c>
      <c r="Q10" s="54" t="s">
        <v>160</v>
      </c>
    </row>
    <row r="11" spans="1:18" s="1" customFormat="1" ht="15" hidden="1" customHeight="1" x14ac:dyDescent="0.2">
      <c r="A11" s="101" t="str">
        <f t="shared" si="0"/>
        <v>x</v>
      </c>
      <c r="B11" s="205" t="s">
        <v>7</v>
      </c>
      <c r="C11" s="206">
        <v>0.22</v>
      </c>
      <c r="D11" s="131">
        <v>0</v>
      </c>
      <c r="E11" s="230">
        <f>IFERROR(D11/C11*100,0)</f>
        <v>0</v>
      </c>
      <c r="F11" s="131">
        <v>0.16665000000000002</v>
      </c>
      <c r="G11" s="83">
        <f>IFERROR(D11-F11,"")</f>
        <v>-0.16665000000000002</v>
      </c>
      <c r="H11" s="308">
        <v>0.16</v>
      </c>
      <c r="I11" s="230">
        <v>0</v>
      </c>
      <c r="J11" s="308">
        <f>IFERROR(I11/H11*100,"")</f>
        <v>0</v>
      </c>
      <c r="K11" s="131">
        <v>0.14665200000000003</v>
      </c>
      <c r="L11" s="83">
        <f>IFERROR(I11-K11,"")</f>
        <v>-0.14665200000000003</v>
      </c>
      <c r="M11" s="95" t="str">
        <f>IFERROR(IF(D11&gt;0,I11/D11*10,""),"")</f>
        <v/>
      </c>
      <c r="N11" s="74">
        <f>IFERROR(IF(F11&gt;0,K11/F11*10,""),"")</f>
        <v>8.8000000000000007</v>
      </c>
      <c r="O11" s="147" t="str">
        <f t="shared" si="1"/>
        <v/>
      </c>
      <c r="Q11" s="54" t="s">
        <v>160</v>
      </c>
    </row>
    <row r="12" spans="1:18" s="1" customFormat="1" ht="15.75" x14ac:dyDescent="0.2">
      <c r="A12" s="101">
        <f t="shared" si="0"/>
        <v>0.43066399999999999</v>
      </c>
      <c r="B12" s="205" t="s">
        <v>8</v>
      </c>
      <c r="C12" s="206">
        <v>0.78515000000000001</v>
      </c>
      <c r="D12" s="131">
        <v>0.43066399999999999</v>
      </c>
      <c r="E12" s="230">
        <f>IFERROR(D12/C12*100,0)</f>
        <v>54.851174934725847</v>
      </c>
      <c r="F12" s="131">
        <v>0</v>
      </c>
      <c r="G12" s="83">
        <f>IFERROR(D12-F12,"")</f>
        <v>0.43066399999999999</v>
      </c>
      <c r="H12" s="308">
        <v>1</v>
      </c>
      <c r="I12" s="230">
        <v>0.33297680000000002</v>
      </c>
      <c r="J12" s="308">
        <f>IFERROR(I12/H12*100,"")</f>
        <v>33.29768</v>
      </c>
      <c r="K12" s="131">
        <v>0</v>
      </c>
      <c r="L12" s="83">
        <f>IFERROR(I12-K12,"")</f>
        <v>0.33297680000000002</v>
      </c>
      <c r="M12" s="95">
        <f>IFERROR(IF(D12&gt;0,I12/D12*10,""),"")</f>
        <v>7.7317073170731714</v>
      </c>
      <c r="N12" s="74" t="str">
        <f>IFERROR(IF(F12&gt;0,K12/F12*10,""),"")</f>
        <v/>
      </c>
      <c r="O12" s="147" t="str">
        <f t="shared" si="1"/>
        <v/>
      </c>
      <c r="Q12" s="54" t="s">
        <v>160</v>
      </c>
    </row>
    <row r="13" spans="1:18" s="1" customFormat="1" ht="15" hidden="1" customHeight="1" x14ac:dyDescent="0.2">
      <c r="A13" s="101" t="str">
        <f t="shared" si="0"/>
        <v>x</v>
      </c>
      <c r="B13" s="205" t="s">
        <v>9</v>
      </c>
      <c r="C13" s="206"/>
      <c r="D13" s="131">
        <v>0</v>
      </c>
      <c r="E13" s="230">
        <f>IFERROR(D13/C13*100,0)</f>
        <v>0</v>
      </c>
      <c r="F13" s="131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IFERROR(I13-K13,"")</f>
        <v>0</v>
      </c>
      <c r="M13" s="95" t="str">
        <f>IFERROR(IF(D13&gt;0,I13/D13*10,""),"")</f>
        <v/>
      </c>
      <c r="N13" s="152" t="str">
        <f>IFERROR(IF(F13&gt;0,K13/F13*10,""),"")</f>
        <v/>
      </c>
      <c r="O13" s="147" t="str">
        <f t="shared" si="1"/>
        <v/>
      </c>
      <c r="Q13" s="54" t="s">
        <v>160</v>
      </c>
    </row>
    <row r="14" spans="1:18" s="1" customFormat="1" ht="15.75" x14ac:dyDescent="0.2">
      <c r="A14" s="101">
        <f t="shared" si="0"/>
        <v>8.4032</v>
      </c>
      <c r="B14" s="205" t="s">
        <v>10</v>
      </c>
      <c r="C14" s="206">
        <v>10.610300000000001</v>
      </c>
      <c r="D14" s="131">
        <v>8.4032</v>
      </c>
      <c r="E14" s="230">
        <f>IFERROR(D14/C14*100,0)</f>
        <v>79.198514650858115</v>
      </c>
      <c r="F14" s="131">
        <v>12.165450000000002</v>
      </c>
      <c r="G14" s="83">
        <f>IFERROR(D14-F14,"")</f>
        <v>-3.7622500000000016</v>
      </c>
      <c r="H14" s="308">
        <v>13.2</v>
      </c>
      <c r="I14" s="230">
        <v>14.590056000000001</v>
      </c>
      <c r="J14" s="308">
        <f>IFERROR(I14/H14*100,"")</f>
        <v>110.53072727272728</v>
      </c>
      <c r="K14" s="131">
        <v>15.276250000000003</v>
      </c>
      <c r="L14" s="83">
        <f>IFERROR(I14-K14,"")</f>
        <v>-0.68619400000000219</v>
      </c>
      <c r="M14" s="95">
        <f>IFERROR(IF(D14&gt;0,I14/D14*10,""),"")</f>
        <v>17.362500000000001</v>
      </c>
      <c r="N14" s="152">
        <f>IFERROR(IF(F14&gt;0,K14/F14*10,""),"")</f>
        <v>12.557077625570777</v>
      </c>
      <c r="O14" s="151">
        <f t="shared" si="1"/>
        <v>4.8054223744292237</v>
      </c>
      <c r="Q14" s="54" t="s">
        <v>160</v>
      </c>
    </row>
    <row r="15" spans="1:18" s="1" customFormat="1" ht="15.75" x14ac:dyDescent="0.2">
      <c r="A15" s="101">
        <f t="shared" si="0"/>
        <v>4.8307896000000001</v>
      </c>
      <c r="B15" s="205" t="s">
        <v>11</v>
      </c>
      <c r="C15" s="206">
        <v>6.923</v>
      </c>
      <c r="D15" s="131">
        <v>4.8307896000000001</v>
      </c>
      <c r="E15" s="230">
        <f>IFERROR(D15/C15*100,0)</f>
        <v>69.778847320525784</v>
      </c>
      <c r="F15" s="131">
        <v>9.4468329999999998</v>
      </c>
      <c r="G15" s="83">
        <f>IFERROR(D15-F15,"")</f>
        <v>-4.6160433999999997</v>
      </c>
      <c r="H15" s="308">
        <v>9</v>
      </c>
      <c r="I15" s="230">
        <v>8.8181079999999987</v>
      </c>
      <c r="J15" s="308">
        <f>IFERROR(I15/H15*100,"")</f>
        <v>97.978977777777772</v>
      </c>
      <c r="K15" s="131">
        <v>10.0016664</v>
      </c>
      <c r="L15" s="83">
        <f>IFERROR(I15-K15,"")</f>
        <v>-1.1835584000000008</v>
      </c>
      <c r="M15" s="95">
        <f>IFERROR(IF(D15&gt;0,I15/D15*10,""),"")</f>
        <v>18.253968253968253</v>
      </c>
      <c r="N15" s="152">
        <f>IFERROR(IF(F15&gt;0,K15/F15*10,""),"")</f>
        <v>10.587322121604139</v>
      </c>
      <c r="O15" s="147">
        <f t="shared" si="1"/>
        <v>7.6666461323641144</v>
      </c>
      <c r="Q15" s="54" t="s">
        <v>160</v>
      </c>
    </row>
    <row r="16" spans="1:18" s="1" customFormat="1" ht="15" hidden="1" customHeight="1" x14ac:dyDescent="0.2">
      <c r="A16" s="101" t="str">
        <f t="shared" si="0"/>
        <v>x</v>
      </c>
      <c r="B16" s="205" t="s">
        <v>58</v>
      </c>
      <c r="C16" s="206">
        <v>2.5999999999999999E-2</v>
      </c>
      <c r="D16" s="131">
        <v>0</v>
      </c>
      <c r="E16" s="230">
        <f>IFERROR(D16/C16*100,0)</f>
        <v>0</v>
      </c>
      <c r="F16" s="131">
        <v>0</v>
      </c>
      <c r="G16" s="83">
        <f>IFERROR(D16-F16,"")</f>
        <v>0</v>
      </c>
      <c r="H16" s="308"/>
      <c r="I16" s="230">
        <v>0</v>
      </c>
      <c r="J16" s="308" t="str">
        <f>IFERROR(I16/H16*100,"")</f>
        <v/>
      </c>
      <c r="K16" s="131">
        <v>0</v>
      </c>
      <c r="L16" s="83">
        <f>IFERROR(I16-K16,"")</f>
        <v>0</v>
      </c>
      <c r="M16" s="95" t="str">
        <f>IFERROR(IF(D16&gt;0,I16/D16*10,""),"")</f>
        <v/>
      </c>
      <c r="N16" s="152" t="str">
        <f>IFERROR(IF(F16&gt;0,K16/F16*10,""),"")</f>
        <v/>
      </c>
      <c r="O16" s="147" t="str">
        <f t="shared" si="1"/>
        <v/>
      </c>
      <c r="Q16" s="54" t="s">
        <v>160</v>
      </c>
    </row>
    <row r="17" spans="1:17" s="1" customFormat="1" ht="15.75" x14ac:dyDescent="0.2">
      <c r="A17" s="101">
        <f t="shared" si="0"/>
        <v>44.757543999999996</v>
      </c>
      <c r="B17" s="205" t="s">
        <v>12</v>
      </c>
      <c r="C17" s="206">
        <v>49.725940000000001</v>
      </c>
      <c r="D17" s="131">
        <v>44.757543999999996</v>
      </c>
      <c r="E17" s="230">
        <f>IFERROR(D17/C17*100,0)</f>
        <v>90.00844227379109</v>
      </c>
      <c r="F17" s="131">
        <v>56.883200000000009</v>
      </c>
      <c r="G17" s="83">
        <f>IFERROR(D17-F17,"")</f>
        <v>-12.125656000000014</v>
      </c>
      <c r="H17" s="308">
        <v>48</v>
      </c>
      <c r="I17" s="230">
        <v>62.432624799999999</v>
      </c>
      <c r="J17" s="308">
        <f>IFERROR(I17/H17*100,"")</f>
        <v>130.06796833333334</v>
      </c>
      <c r="K17" s="131">
        <v>66.115610000000018</v>
      </c>
      <c r="L17" s="83">
        <f>IFERROR(I17-K17,"")</f>
        <v>-3.6829852000000187</v>
      </c>
      <c r="M17" s="95">
        <f>IFERROR(IF(D17&gt;0,I17/D17*10,""),"")</f>
        <v>13.949072987561607</v>
      </c>
      <c r="N17" s="152">
        <f>IFERROR(IF(F17&gt;0,K17/F17*10,""),"")</f>
        <v>11.623046875</v>
      </c>
      <c r="O17" s="147">
        <f t="shared" si="1"/>
        <v>2.3260261125616069</v>
      </c>
      <c r="P17" s="48"/>
      <c r="Q17" s="54" t="s">
        <v>160</v>
      </c>
    </row>
    <row r="18" spans="1:17" s="1" customFormat="1" ht="15.75" x14ac:dyDescent="0.2">
      <c r="A18" s="101">
        <f t="shared" si="0"/>
        <v>2.8171727999999998</v>
      </c>
      <c r="B18" s="205" t="s">
        <v>13</v>
      </c>
      <c r="C18" s="206">
        <v>3.1829999999999998</v>
      </c>
      <c r="D18" s="131">
        <v>2.8171727999999998</v>
      </c>
      <c r="E18" s="230">
        <f>IFERROR(D18/C18*100,0)</f>
        <v>88.506842601319519</v>
      </c>
      <c r="F18" s="131">
        <v>1.4109700000000001</v>
      </c>
      <c r="G18" s="83">
        <f>IFERROR(D18-F18,"")</f>
        <v>1.4062027999999998</v>
      </c>
      <c r="H18" s="308">
        <v>3.6</v>
      </c>
      <c r="I18" s="230">
        <v>4.8507471999999998</v>
      </c>
      <c r="J18" s="308">
        <f>IFERROR(I18/H18*100,"")</f>
        <v>134.74297777777778</v>
      </c>
      <c r="K18" s="131">
        <v>2.1594507000000003</v>
      </c>
      <c r="L18" s="83">
        <f>IFERROR(I18-K18,"")</f>
        <v>2.6912964999999995</v>
      </c>
      <c r="M18" s="95">
        <f>IFERROR(IF(D18&gt;0,I18/D18*10,""),"")</f>
        <v>17.218493661446679</v>
      </c>
      <c r="N18" s="74">
        <f>IFERROR(IF(F18&gt;0,K18/F18*10,""),"")</f>
        <v>15.30472440944882</v>
      </c>
      <c r="O18" s="147">
        <f t="shared" si="1"/>
        <v>1.9137692519978593</v>
      </c>
      <c r="Q18" s="54" t="s">
        <v>160</v>
      </c>
    </row>
    <row r="19" spans="1:17" s="1" customFormat="1" ht="15.75" x14ac:dyDescent="0.2">
      <c r="A19" s="101">
        <f t="shared" si="0"/>
        <v>4.8402431999999997</v>
      </c>
      <c r="B19" s="205" t="s">
        <v>14</v>
      </c>
      <c r="C19" s="206">
        <v>8.7312999999999992</v>
      </c>
      <c r="D19" s="131">
        <v>4.8402431999999997</v>
      </c>
      <c r="E19" s="230">
        <f>IFERROR(D19/C19*100,0)</f>
        <v>55.435538808653931</v>
      </c>
      <c r="F19" s="131">
        <v>8.6658000000000008</v>
      </c>
      <c r="G19" s="83">
        <f>IFERROR(D19-F19,"")</f>
        <v>-3.8255568000000011</v>
      </c>
      <c r="H19" s="308">
        <v>7.4</v>
      </c>
      <c r="I19" s="230">
        <v>6.8360032000000004</v>
      </c>
      <c r="J19" s="308">
        <f>IFERROR(I19/H19*100,"")</f>
        <v>92.378421621621627</v>
      </c>
      <c r="K19" s="131">
        <v>7.332600000000002</v>
      </c>
      <c r="L19" s="83">
        <f>IFERROR(I19-K19,"")</f>
        <v>-0.49659680000000161</v>
      </c>
      <c r="M19" s="95">
        <f>IFERROR(IF(D19&gt;0,I19/D19*10,""),"")</f>
        <v>14.123263888888891</v>
      </c>
      <c r="N19" s="74">
        <f>IFERROR(IF(F19&gt;0,K19/F19*10,""),"")</f>
        <v>8.4615384615384635</v>
      </c>
      <c r="O19" s="147">
        <f t="shared" si="1"/>
        <v>5.6617254273504276</v>
      </c>
      <c r="Q19" s="54" t="s">
        <v>160</v>
      </c>
    </row>
    <row r="20" spans="1:17" s="1" customFormat="1" ht="15.75" x14ac:dyDescent="0.2">
      <c r="A20" s="101">
        <f t="shared" si="0"/>
        <v>7.5145615999999995</v>
      </c>
      <c r="B20" s="205" t="s">
        <v>15</v>
      </c>
      <c r="C20" s="206">
        <v>8.0109999999999992</v>
      </c>
      <c r="D20" s="131">
        <v>7.5145615999999995</v>
      </c>
      <c r="E20" s="230">
        <f>IFERROR(D20/C20*100,0)</f>
        <v>93.803040818874052</v>
      </c>
      <c r="F20" s="131">
        <v>13.235343000000002</v>
      </c>
      <c r="G20" s="83">
        <f>IFERROR(D20-F20,"")</f>
        <v>-5.7207814000000026</v>
      </c>
      <c r="H20" s="308">
        <v>12.5</v>
      </c>
      <c r="I20" s="230">
        <v>10.425220000000001</v>
      </c>
      <c r="J20" s="308">
        <f>IFERROR(I20/H20*100,"")</f>
        <v>83.40176000000001</v>
      </c>
      <c r="K20" s="131">
        <v>14.055372100000001</v>
      </c>
      <c r="L20" s="83">
        <f>IFERROR(I20-K20,"")</f>
        <v>-3.6301521000000001</v>
      </c>
      <c r="M20" s="95">
        <f>IFERROR(IF(D20&gt;0,I20/D20*10,""),"")</f>
        <v>13.873357562202965</v>
      </c>
      <c r="N20" s="74">
        <f>IFERROR(IF(F20&gt;0,K20/F20*10,""),"")</f>
        <v>10.619575253924282</v>
      </c>
      <c r="O20" s="147">
        <f t="shared" si="1"/>
        <v>3.2537823082786836</v>
      </c>
      <c r="Q20" s="54" t="s">
        <v>160</v>
      </c>
    </row>
    <row r="21" spans="1:17" s="1" customFormat="1" ht="15" hidden="1" customHeight="1" x14ac:dyDescent="0.2">
      <c r="A21" s="101" t="str">
        <f t="shared" si="0"/>
        <v>x</v>
      </c>
      <c r="B21" s="205" t="s">
        <v>16</v>
      </c>
      <c r="C21" s="206">
        <v>6.6000000000000003E-2</v>
      </c>
      <c r="D21" s="131">
        <v>0</v>
      </c>
      <c r="E21" s="230">
        <f>IFERROR(D21/C21*100,0)</f>
        <v>0</v>
      </c>
      <c r="F21" s="131">
        <v>0</v>
      </c>
      <c r="G21" s="83">
        <f>IFERROR(D21-F21,"")</f>
        <v>0</v>
      </c>
      <c r="H21" s="308"/>
      <c r="I21" s="230">
        <v>0</v>
      </c>
      <c r="J21" s="308" t="str">
        <f>IFERROR(I21/H21*100,"")</f>
        <v/>
      </c>
      <c r="K21" s="131">
        <v>0</v>
      </c>
      <c r="L21" s="83">
        <f>IFERROR(I21-K21,"")</f>
        <v>0</v>
      </c>
      <c r="M21" s="95" t="str">
        <f>IFERROR(IF(D21&gt;0,I21/D21*10,""),"")</f>
        <v/>
      </c>
      <c r="N21" s="74" t="str">
        <f>IFERROR(IF(F21&gt;0,K21/F21*10,""),"")</f>
        <v/>
      </c>
      <c r="O21" s="147" t="str">
        <f t="shared" si="1"/>
        <v/>
      </c>
      <c r="Q21" s="54" t="s">
        <v>160</v>
      </c>
    </row>
    <row r="22" spans="1:17" s="1" customFormat="1" ht="15.75" x14ac:dyDescent="0.2">
      <c r="A22" s="101">
        <f t="shared" si="0"/>
        <v>7.7729600000000003</v>
      </c>
      <c r="B22" s="205" t="s">
        <v>17</v>
      </c>
      <c r="C22" s="206">
        <v>11.86115</v>
      </c>
      <c r="D22" s="131">
        <v>7.7729600000000003</v>
      </c>
      <c r="E22" s="230">
        <f>IFERROR(D22/C22*100,0)</f>
        <v>65.532937362734643</v>
      </c>
      <c r="F22" s="131">
        <v>13.665300000000002</v>
      </c>
      <c r="G22" s="83">
        <f>IFERROR(D22-F22,"")</f>
        <v>-5.8923400000000017</v>
      </c>
      <c r="H22" s="308">
        <v>10.8</v>
      </c>
      <c r="I22" s="230">
        <v>12.18464</v>
      </c>
      <c r="J22" s="308">
        <f>IFERROR(I22/H22*100,"")</f>
        <v>112.82074074074073</v>
      </c>
      <c r="K22" s="131">
        <v>14.298570000000003</v>
      </c>
      <c r="L22" s="83">
        <f>IFERROR(I22-K22,"")</f>
        <v>-2.1139300000000034</v>
      </c>
      <c r="M22" s="95">
        <f>IFERROR(IF(D22&gt;0,I22/D22*10,""),"")</f>
        <v>15.675675675675675</v>
      </c>
      <c r="N22" s="74">
        <f>IFERROR(IF(F22&gt;0,K22/F22*10,""),"")</f>
        <v>10.463414634146343</v>
      </c>
      <c r="O22" s="147">
        <f t="shared" si="1"/>
        <v>5.2122610415293327</v>
      </c>
      <c r="Q22" s="54" t="s">
        <v>160</v>
      </c>
    </row>
    <row r="23" spans="1:17" s="1" customFormat="1" ht="15" hidden="1" customHeight="1" x14ac:dyDescent="0.2">
      <c r="A23" s="101" t="str">
        <f t="shared" si="0"/>
        <v>x</v>
      </c>
      <c r="B23" s="205" t="s">
        <v>18</v>
      </c>
      <c r="C23" s="206"/>
      <c r="D23" s="131">
        <v>0</v>
      </c>
      <c r="E23" s="230">
        <f>IFERROR(D23/C23*100,0)</f>
        <v>0</v>
      </c>
      <c r="F23" s="131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83">
        <f>IFERROR(I23-K23,"")</f>
        <v>0</v>
      </c>
      <c r="M23" s="95" t="str">
        <f>IFERROR(IF(D23&gt;0,I23/D23*10,""),"")</f>
        <v/>
      </c>
      <c r="N23" s="75" t="str">
        <f>IFERROR(IF(F23&gt;0,K23/F23*10,""),"")</f>
        <v/>
      </c>
      <c r="O23" s="147" t="str">
        <f t="shared" si="1"/>
        <v/>
      </c>
      <c r="Q23" s="54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30">
        <f>IFERROR(D24/C24*100,0)</f>
        <v>0</v>
      </c>
      <c r="F24" s="131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IFERROR(I24-K24,"")</f>
        <v/>
      </c>
      <c r="M24" s="95" t="str">
        <f>IFERROR(IF(D24&gt;0,I24/D24*10,""),"")</f>
        <v/>
      </c>
      <c r="N24" s="75" t="str">
        <f>IFERROR(IF(F24&gt;0,K24/F24*10,""),"")</f>
        <v/>
      </c>
      <c r="O24" s="147" t="str">
        <f t="shared" si="1"/>
        <v/>
      </c>
      <c r="Q24" s="54" t="s">
        <v>160</v>
      </c>
    </row>
    <row r="25" spans="1:17" s="13" customFormat="1" ht="15.75" x14ac:dyDescent="0.25">
      <c r="A25" s="101">
        <f t="shared" si="0"/>
        <v>2.1071023999999996</v>
      </c>
      <c r="B25" s="203" t="s">
        <v>19</v>
      </c>
      <c r="C25" s="204">
        <v>2.8029999999999999</v>
      </c>
      <c r="D25" s="130">
        <v>2.1071023999999996</v>
      </c>
      <c r="E25" s="236">
        <f>IFERROR(D25/C25*100,0)</f>
        <v>75.173114520156957</v>
      </c>
      <c r="F25" s="229">
        <v>3.3463320000000003</v>
      </c>
      <c r="G25" s="82">
        <f>D25-F25</f>
        <v>-1.2392296000000007</v>
      </c>
      <c r="H25" s="307">
        <v>2</v>
      </c>
      <c r="I25" s="236">
        <v>2.4600368000000006</v>
      </c>
      <c r="J25" s="351">
        <f>IFERROR(I25/H25*100,"")</f>
        <v>123.00184000000003</v>
      </c>
      <c r="K25" s="229">
        <v>3.2373429000000002</v>
      </c>
      <c r="L25" s="82">
        <f>IFERROR(I25-K25,"")</f>
        <v>-0.77730609999999967</v>
      </c>
      <c r="M25" s="94">
        <f>IF(D25&gt;0,I25/D25*10,"")</f>
        <v>11.674975074775677</v>
      </c>
      <c r="N25" s="21">
        <f>IF(F25&gt;0,K25/F25*10,"")</f>
        <v>9.6743027888446207</v>
      </c>
      <c r="O25" s="146">
        <f t="shared" si="1"/>
        <v>2.0006722859310564</v>
      </c>
      <c r="Q25" s="54" t="s">
        <v>160</v>
      </c>
    </row>
    <row r="26" spans="1:17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30">
        <f>IFERROR(D26/C26*100,0)</f>
        <v>0</v>
      </c>
      <c r="F26" s="131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IFERROR(I26-K26,"")</f>
        <v>0</v>
      </c>
      <c r="M26" s="95" t="str">
        <f>IFERROR(IF(D26&gt;0,I26/D26*10,""),"")</f>
        <v/>
      </c>
      <c r="N26" s="75" t="str">
        <f>IFERROR(IF(F26&gt;0,K26/F26*10,""),"")</f>
        <v/>
      </c>
      <c r="O26" s="147" t="str">
        <f t="shared" si="1"/>
        <v/>
      </c>
      <c r="Q26" s="54" t="s">
        <v>160</v>
      </c>
    </row>
    <row r="27" spans="1:17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30">
        <f>IFERROR(D27/C27*100,0)</f>
        <v>0</v>
      </c>
      <c r="F27" s="131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IFERROR(I27-K27,"")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7" t="str">
        <f t="shared" si="1"/>
        <v/>
      </c>
      <c r="Q27" s="54" t="s">
        <v>161</v>
      </c>
    </row>
    <row r="28" spans="1:17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30">
        <f>IFERROR(D28/C28*100,0)</f>
        <v>0</v>
      </c>
      <c r="F28" s="131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84">
        <f>IFERROR(I28-K28,"")</f>
        <v>0</v>
      </c>
      <c r="M28" s="95" t="str">
        <f>IFERROR(IF(D28&gt;0,I28/D28*10,""),"")</f>
        <v/>
      </c>
      <c r="N28" s="75" t="str">
        <f>IFERROR(IF(F28&gt;0,K28/F28*10,""),"")</f>
        <v/>
      </c>
      <c r="O28" s="147" t="str">
        <f t="shared" si="1"/>
        <v/>
      </c>
      <c r="Q28" s="54" t="s">
        <v>161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30">
        <f>IFERROR(D29/C29*100,0)</f>
        <v>0</v>
      </c>
      <c r="F29" s="131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IFERROR(I29-K29,"")</f>
        <v/>
      </c>
      <c r="M29" s="95" t="str">
        <f>IFERROR(IF(D29&gt;0,I29/D29*10,""),"")</f>
        <v/>
      </c>
      <c r="N29" s="75" t="str">
        <f>IFERROR(IF(F29&gt;0,K29/F29*10,""),"")</f>
        <v/>
      </c>
      <c r="O29" s="147" t="str">
        <f t="shared" si="1"/>
        <v/>
      </c>
      <c r="Q29" s="54" t="s">
        <v>160</v>
      </c>
    </row>
    <row r="30" spans="1:17" s="1" customFormat="1" ht="15" hidden="1" customHeight="1" x14ac:dyDescent="0.2">
      <c r="A30" s="101" t="str">
        <f t="shared" si="0"/>
        <v>x</v>
      </c>
      <c r="B30" s="205" t="s">
        <v>22</v>
      </c>
      <c r="C30" s="206">
        <v>3.0000000000000001E-3</v>
      </c>
      <c r="D30" s="131">
        <v>0</v>
      </c>
      <c r="E30" s="230">
        <f>IFERROR(D30/C30*100,0)</f>
        <v>0</v>
      </c>
      <c r="F30" s="131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IFERROR(I30-K30,"")</f>
        <v>0</v>
      </c>
      <c r="M30" s="95" t="str">
        <f>IFERROR(IF(D30&gt;0,I30/D30*10,""),"")</f>
        <v/>
      </c>
      <c r="N30" s="75" t="str">
        <f>IFERROR(IF(F30&gt;0,K30/F30*10,""),"")</f>
        <v/>
      </c>
      <c r="O30" s="147" t="str">
        <f t="shared" si="1"/>
        <v/>
      </c>
      <c r="Q30" s="54" t="s">
        <v>160</v>
      </c>
    </row>
    <row r="31" spans="1:17" s="1" customFormat="1" ht="15.75" x14ac:dyDescent="0.2">
      <c r="A31" s="101">
        <f t="shared" si="0"/>
        <v>2.1071023999999996</v>
      </c>
      <c r="B31" s="205" t="s">
        <v>83</v>
      </c>
      <c r="C31" s="206">
        <v>2.8</v>
      </c>
      <c r="D31" s="131">
        <v>2.1071023999999996</v>
      </c>
      <c r="E31" s="230">
        <f>IFERROR(D31/C31*100,0)</f>
        <v>75.253657142857136</v>
      </c>
      <c r="F31" s="131">
        <v>3.3463320000000003</v>
      </c>
      <c r="G31" s="84">
        <f>IFERROR(D31-F31,"")</f>
        <v>-1.2392296000000007</v>
      </c>
      <c r="H31" s="309">
        <v>2</v>
      </c>
      <c r="I31" s="230">
        <v>2.4600368000000006</v>
      </c>
      <c r="J31" s="308">
        <f>IFERROR(I31/H31*100,"")</f>
        <v>123.00184000000003</v>
      </c>
      <c r="K31" s="131">
        <v>3.2373429000000002</v>
      </c>
      <c r="L31" s="84">
        <f>IFERROR(I31-K31,"")</f>
        <v>-0.77730609999999967</v>
      </c>
      <c r="M31" s="95">
        <f>IFERROR(IF(D31&gt;0,I31/D31*10,""),"")</f>
        <v>11.674975074775677</v>
      </c>
      <c r="N31" s="75">
        <f>IFERROR(IF(F31&gt;0,K31/F31*10,""),"")</f>
        <v>9.6743027888446207</v>
      </c>
      <c r="O31" s="147">
        <f t="shared" si="1"/>
        <v>2.0006722859310564</v>
      </c>
      <c r="Q31" s="54" t="s">
        <v>160</v>
      </c>
    </row>
    <row r="32" spans="1:17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30">
        <f>IFERROR(D32/C32*100,0)</f>
        <v>0</v>
      </c>
      <c r="F32" s="131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IFERROR(I32-K32,"")</f>
        <v>0</v>
      </c>
      <c r="M32" s="95" t="str">
        <f>IFERROR(IF(D32&gt;0,I32/D32*10,""),"")</f>
        <v/>
      </c>
      <c r="N32" s="75" t="str">
        <f>IFERROR(IF(F32&gt;0,K32/F32*10,""),"")</f>
        <v/>
      </c>
      <c r="O32" s="147" t="str">
        <f t="shared" si="1"/>
        <v/>
      </c>
      <c r="Q32" s="54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30">
        <f>IFERROR(D33/C33*100,0)</f>
        <v>0</v>
      </c>
      <c r="F33" s="131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IFERROR(I33-K33,"")</f>
        <v>0</v>
      </c>
      <c r="M33" s="95" t="str">
        <f>IFERROR(IF(D33&gt;0,I33/D33*10,""),"")</f>
        <v/>
      </c>
      <c r="N33" s="75" t="str">
        <f>IFERROR(IF(F33&gt;0,K33/F33*10,""),"")</f>
        <v/>
      </c>
      <c r="O33" s="147" t="str">
        <f t="shared" si="1"/>
        <v/>
      </c>
      <c r="Q33" s="54" t="s">
        <v>160</v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30">
        <f>IFERROR(D34/C34*100,0)</f>
        <v>0</v>
      </c>
      <c r="F34" s="131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4">
        <f>IFERROR(I34-K34,"")</f>
        <v>0</v>
      </c>
      <c r="M34" s="95" t="str">
        <f>IFERROR(IF(D34&gt;0,I34/D34*10,""),"")</f>
        <v/>
      </c>
      <c r="N34" s="75" t="str">
        <f>IFERROR(IF(F34&gt;0,K34/F34*10,""),"")</f>
        <v/>
      </c>
      <c r="O34" s="147" t="str">
        <f t="shared" si="1"/>
        <v/>
      </c>
      <c r="Q34" s="54" t="s">
        <v>160</v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/>
      <c r="D35" s="131">
        <v>0</v>
      </c>
      <c r="E35" s="230">
        <f>IFERROR(D35/C35*100,0)</f>
        <v>0</v>
      </c>
      <c r="F35" s="131">
        <v>0</v>
      </c>
      <c r="G35" s="83">
        <f>IFERROR(D35-F35,"")</f>
        <v>0</v>
      </c>
      <c r="H35" s="308">
        <v>0</v>
      </c>
      <c r="I35" s="230">
        <v>0</v>
      </c>
      <c r="J35" s="308" t="str">
        <f>IFERROR(I35/H35*100,"")</f>
        <v/>
      </c>
      <c r="K35" s="131">
        <v>0</v>
      </c>
      <c r="L35" s="83">
        <f>IFERROR(I35-K35,"")</f>
        <v>0</v>
      </c>
      <c r="M35" s="95" t="str">
        <f>IFERROR(IF(D35&gt;0,I35/D35*10,""),"")</f>
        <v/>
      </c>
      <c r="N35" s="75" t="str">
        <f>IFERROR(IF(F35&gt;0,K35/F35*10,""),"")</f>
        <v/>
      </c>
      <c r="O35" s="147" t="str">
        <f t="shared" si="1"/>
        <v/>
      </c>
      <c r="Q35" s="54" t="s">
        <v>160</v>
      </c>
    </row>
    <row r="36" spans="1:17" s="13" customFormat="1" ht="15.75" x14ac:dyDescent="0.25">
      <c r="A36" s="101">
        <f t="shared" si="0"/>
        <v>2.7909128000000001</v>
      </c>
      <c r="B36" s="203" t="s">
        <v>59</v>
      </c>
      <c r="C36" s="204">
        <v>3.306</v>
      </c>
      <c r="D36" s="130">
        <v>2.7909128000000001</v>
      </c>
      <c r="E36" s="236">
        <f>IFERROR(D36/C36*100,0)</f>
        <v>84.419624924379917</v>
      </c>
      <c r="F36" s="229">
        <v>4.2084679999999999</v>
      </c>
      <c r="G36" s="82">
        <f>D36-F36</f>
        <v>-1.4175551999999998</v>
      </c>
      <c r="H36" s="307">
        <v>8.4250000000000007</v>
      </c>
      <c r="I36" s="236">
        <v>2.2898719999999999</v>
      </c>
      <c r="J36" s="351">
        <f>IFERROR(I36/H36*100,"")</f>
        <v>27.17948961424332</v>
      </c>
      <c r="K36" s="229">
        <v>2.9770356000000007</v>
      </c>
      <c r="L36" s="82">
        <f>IFERROR(I36-K36,"")</f>
        <v>-0.68716360000000076</v>
      </c>
      <c r="M36" s="94">
        <f>IF(D36&gt;0,I36/D36*10,"")</f>
        <v>8.2047421904403457</v>
      </c>
      <c r="N36" s="20">
        <f>IF(F36&gt;0,K36/F36*10,"")</f>
        <v>7.0739176346356931</v>
      </c>
      <c r="O36" s="146">
        <f t="shared" si="1"/>
        <v>1.1308245558046526</v>
      </c>
      <c r="Q36" s="54" t="s">
        <v>160</v>
      </c>
    </row>
    <row r="37" spans="1:17" s="17" customFormat="1" ht="15" hidden="1" customHeight="1" x14ac:dyDescent="0.2">
      <c r="A37" s="101" t="str">
        <f t="shared" si="0"/>
        <v>x</v>
      </c>
      <c r="B37" s="205" t="s">
        <v>84</v>
      </c>
      <c r="C37" s="206"/>
      <c r="D37" s="131">
        <v>0</v>
      </c>
      <c r="E37" s="230">
        <f>IFERROR(D37/C37*100,0)</f>
        <v>0</v>
      </c>
      <c r="F37" s="131">
        <v>0</v>
      </c>
      <c r="G37" s="84">
        <f>IFERROR(D37-F37,"")</f>
        <v>0</v>
      </c>
      <c r="H37" s="309"/>
      <c r="I37" s="230">
        <v>0</v>
      </c>
      <c r="J37" s="308" t="str">
        <f>IFERROR(I37/H37*100,"")</f>
        <v/>
      </c>
      <c r="K37" s="131">
        <v>0</v>
      </c>
      <c r="L37" s="84">
        <f>IFERROR(I37-K37,"")</f>
        <v>0</v>
      </c>
      <c r="M37" s="95" t="str">
        <f>IFERROR(IF(D37&gt;0,I37/D37*10,""),"")</f>
        <v/>
      </c>
      <c r="N37" s="75" t="str">
        <f>IFERROR(IF(F37&gt;0,K37/F37*10,""),"")</f>
        <v/>
      </c>
      <c r="O37" s="147" t="str">
        <f t="shared" si="1"/>
        <v/>
      </c>
      <c r="Q37" s="54" t="s">
        <v>160</v>
      </c>
    </row>
    <row r="38" spans="1:17" s="1" customFormat="1" ht="15" hidden="1" customHeight="1" x14ac:dyDescent="0.2">
      <c r="A38" s="101" t="str">
        <f t="shared" si="0"/>
        <v>x</v>
      </c>
      <c r="B38" s="205" t="s">
        <v>85</v>
      </c>
      <c r="C38" s="206"/>
      <c r="D38" s="131">
        <v>0</v>
      </c>
      <c r="E38" s="230">
        <f>IFERROR(D38/C38*100,0)</f>
        <v>0</v>
      </c>
      <c r="F38" s="131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4">
        <f>IFERROR(I38-K38,"")</f>
        <v>0</v>
      </c>
      <c r="M38" s="95" t="str">
        <f>IFERROR(IF(D38&gt;0,I38/D38*10,""),"")</f>
        <v/>
      </c>
      <c r="N38" s="75" t="str">
        <f>IFERROR(IF(F38&gt;0,K38/F38*10,""),"")</f>
        <v/>
      </c>
      <c r="O38" s="147" t="str">
        <f t="shared" si="1"/>
        <v/>
      </c>
      <c r="Q38" s="54" t="s">
        <v>160</v>
      </c>
    </row>
    <row r="39" spans="1:17" s="3" customFormat="1" ht="15" hidden="1" customHeight="1" x14ac:dyDescent="0.2">
      <c r="A39" s="101" t="str">
        <f t="shared" si="0"/>
        <v>x</v>
      </c>
      <c r="B39" s="207" t="s">
        <v>63</v>
      </c>
      <c r="C39" s="206"/>
      <c r="D39" s="131">
        <v>0</v>
      </c>
      <c r="E39" s="230">
        <f>IFERROR(D39/C39*100,0)</f>
        <v>0</v>
      </c>
      <c r="F39" s="131">
        <v>0</v>
      </c>
      <c r="G39" s="85">
        <f>IFERROR(D39-F39,"")</f>
        <v>0</v>
      </c>
      <c r="H39" s="310">
        <v>6.2350000000000003</v>
      </c>
      <c r="I39" s="230">
        <v>0</v>
      </c>
      <c r="J39" s="308">
        <f>IFERROR(I39/H39*100,"")</f>
        <v>0</v>
      </c>
      <c r="K39" s="131">
        <v>0</v>
      </c>
      <c r="L39" s="85">
        <f>IFERROR(I39-K39,"")</f>
        <v>0</v>
      </c>
      <c r="M39" s="96" t="str">
        <f>IFERROR(IF(D39&gt;0,I39/D39*10,""),"")</f>
        <v/>
      </c>
      <c r="N39" s="75" t="str">
        <f>IFERROR(IF(F39&gt;0,K39/F39*10,""),"")</f>
        <v/>
      </c>
      <c r="O39" s="147" t="str">
        <f t="shared" si="1"/>
        <v/>
      </c>
      <c r="Q39" s="54" t="s">
        <v>160</v>
      </c>
    </row>
    <row r="40" spans="1:17" s="1" customFormat="1" ht="15" customHeight="1" x14ac:dyDescent="0.2">
      <c r="A40" s="101">
        <f t="shared" si="0"/>
        <v>0.3224728</v>
      </c>
      <c r="B40" s="205" t="s">
        <v>27</v>
      </c>
      <c r="C40" s="206">
        <v>0.307</v>
      </c>
      <c r="D40" s="131">
        <v>0.3224728</v>
      </c>
      <c r="E40" s="230">
        <f>IFERROR(D40/C40*100,0)</f>
        <v>105.04</v>
      </c>
      <c r="F40" s="131">
        <v>0.15331800000000001</v>
      </c>
      <c r="G40" s="84">
        <f>IFERROR(D40-F40,"")</f>
        <v>0.16915479999999999</v>
      </c>
      <c r="H40" s="309">
        <v>0.1</v>
      </c>
      <c r="I40" s="230">
        <v>0.36763999999999997</v>
      </c>
      <c r="J40" s="308">
        <f>IFERROR(I40/H40*100,"")</f>
        <v>367.64</v>
      </c>
      <c r="K40" s="131">
        <v>0.21508960000000005</v>
      </c>
      <c r="L40" s="84">
        <f>IFERROR(I40-K40,"")</f>
        <v>0.15255039999999992</v>
      </c>
      <c r="M40" s="95">
        <f>IFERROR(IF(D40&gt;0,I40/D40*10,""),"")</f>
        <v>11.400651465798044</v>
      </c>
      <c r="N40" s="75">
        <f>IFERROR(IF(F40&gt;0,K40/F40*10,""),"")</f>
        <v>14.028985507246379</v>
      </c>
      <c r="O40" s="147">
        <f t="shared" si="1"/>
        <v>-2.6283340414483352</v>
      </c>
      <c r="Q40" s="54" t="s">
        <v>160</v>
      </c>
    </row>
    <row r="41" spans="1:17" s="1" customFormat="1" ht="15" hidden="1" customHeight="1" x14ac:dyDescent="0.2">
      <c r="A41" s="101" t="str">
        <f t="shared" si="0"/>
        <v>x</v>
      </c>
      <c r="B41" s="205" t="s">
        <v>28</v>
      </c>
      <c r="C41" s="206"/>
      <c r="D41" s="131">
        <v>0</v>
      </c>
      <c r="E41" s="230">
        <f>IFERROR(D41/C41*100,0)</f>
        <v>0</v>
      </c>
      <c r="F41" s="131">
        <v>0</v>
      </c>
      <c r="G41" s="83">
        <f>IFERROR(D41-F41,"")</f>
        <v>0</v>
      </c>
      <c r="H41" s="308"/>
      <c r="I41" s="230">
        <v>0</v>
      </c>
      <c r="J41" s="308" t="str">
        <f>IFERROR(I41/H41*100,"")</f>
        <v/>
      </c>
      <c r="K41" s="131">
        <v>0</v>
      </c>
      <c r="L41" s="83">
        <f>IFERROR(I41-K41,"")</f>
        <v>0</v>
      </c>
      <c r="M41" s="95" t="str">
        <f>IFERROR(IF(D41&gt;0,I41/D41*10,""),"")</f>
        <v/>
      </c>
      <c r="N41" s="75" t="str">
        <f>IFERROR(IF(F41&gt;0,K41/F41*10,""),"")</f>
        <v/>
      </c>
      <c r="O41" s="147" t="str">
        <f t="shared" si="1"/>
        <v/>
      </c>
      <c r="Q41" s="54" t="s">
        <v>160</v>
      </c>
    </row>
    <row r="42" spans="1:17" s="1" customFormat="1" ht="15.75" x14ac:dyDescent="0.2">
      <c r="A42" s="101">
        <f t="shared" si="0"/>
        <v>2.4684400000000002</v>
      </c>
      <c r="B42" s="205" t="s">
        <v>29</v>
      </c>
      <c r="C42" s="206">
        <v>2.4039999999999999</v>
      </c>
      <c r="D42" s="131">
        <v>2.4684400000000002</v>
      </c>
      <c r="E42" s="230">
        <f>IFERROR(D42/C42*100,0)</f>
        <v>102.68053244592348</v>
      </c>
      <c r="F42" s="131">
        <v>3.7218500000000003</v>
      </c>
      <c r="G42" s="83">
        <f>IFERROR(D42-F42,"")</f>
        <v>-1.2534100000000001</v>
      </c>
      <c r="H42" s="308">
        <v>1.49</v>
      </c>
      <c r="I42" s="230">
        <v>1.9222320000000002</v>
      </c>
      <c r="J42" s="308">
        <f>IFERROR(I42/H42*100,"")</f>
        <v>129.0088590604027</v>
      </c>
      <c r="K42" s="131">
        <v>2.3953160000000002</v>
      </c>
      <c r="L42" s="83">
        <f>IFERROR(I42-K42,"")</f>
        <v>-0.47308400000000006</v>
      </c>
      <c r="M42" s="95">
        <f>IFERROR(IF(D42&gt;0,I42/D42*10,""),"")</f>
        <v>7.7872340425531918</v>
      </c>
      <c r="N42" s="75">
        <f>IFERROR(IF(F42&gt;0,K42/F42*10,""),"")</f>
        <v>6.4358208955223883</v>
      </c>
      <c r="O42" s="147">
        <f t="shared" si="1"/>
        <v>1.3514131470308035</v>
      </c>
      <c r="Q42" s="54" t="s">
        <v>160</v>
      </c>
    </row>
    <row r="43" spans="1:17" s="1" customFormat="1" ht="15.75" hidden="1" x14ac:dyDescent="0.2">
      <c r="A43" s="101" t="str">
        <f t="shared" si="0"/>
        <v>x</v>
      </c>
      <c r="B43" s="205" t="s">
        <v>30</v>
      </c>
      <c r="C43" s="206">
        <v>0.59499999999999997</v>
      </c>
      <c r="D43" s="131">
        <v>0</v>
      </c>
      <c r="E43" s="230">
        <f>IFERROR(D43/C43*100,0)</f>
        <v>0</v>
      </c>
      <c r="F43" s="131">
        <v>0.33330000000000004</v>
      </c>
      <c r="G43" s="84">
        <f>IFERROR(D43-F43,"")</f>
        <v>-0.33330000000000004</v>
      </c>
      <c r="H43" s="309">
        <v>0.6</v>
      </c>
      <c r="I43" s="230">
        <v>0</v>
      </c>
      <c r="J43" s="308">
        <f>IFERROR(I43/H43*100,"")</f>
        <v>0</v>
      </c>
      <c r="K43" s="131">
        <v>0.36663000000000007</v>
      </c>
      <c r="L43" s="84">
        <f>IFERROR(I43-K43,"")</f>
        <v>-0.36663000000000007</v>
      </c>
      <c r="M43" s="95" t="str">
        <f>IFERROR(IF(D43&gt;0,I43/D43*10,""),"")</f>
        <v/>
      </c>
      <c r="N43" s="75">
        <f>IFERROR(IF(F43&gt;0,K43/F43*10,""),"")</f>
        <v>11</v>
      </c>
      <c r="O43" s="147" t="str">
        <f t="shared" si="1"/>
        <v/>
      </c>
      <c r="Q43" s="54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31">
        <v>0</v>
      </c>
      <c r="E44" s="230">
        <f>IFERROR(D44/C44*100,0)</f>
        <v>0</v>
      </c>
      <c r="F44" s="131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4">
        <f>IFERROR(I44-K44,"")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7" t="str">
        <f t="shared" si="1"/>
        <v/>
      </c>
      <c r="Q44" s="54" t="s">
        <v>160</v>
      </c>
    </row>
    <row r="45" spans="1:17" s="13" customFormat="1" ht="15.75" x14ac:dyDescent="0.25">
      <c r="A45" s="101">
        <f t="shared" si="0"/>
        <v>0.84032000000000007</v>
      </c>
      <c r="B45" s="203" t="s">
        <v>62</v>
      </c>
      <c r="C45" s="204">
        <v>0.88149999999999995</v>
      </c>
      <c r="D45" s="130">
        <v>0.84032000000000007</v>
      </c>
      <c r="E45" s="236">
        <f>IFERROR(D45/C45*100,0)</f>
        <v>95.328417470221225</v>
      </c>
      <c r="F45" s="229">
        <v>0.91435300000000008</v>
      </c>
      <c r="G45" s="86">
        <f>D45-F45</f>
        <v>-7.4033000000000015E-2</v>
      </c>
      <c r="H45" s="311">
        <v>2.4499999999999997</v>
      </c>
      <c r="I45" s="236">
        <v>0.98422480000000012</v>
      </c>
      <c r="J45" s="351">
        <f>IFERROR(I45/H45*100,"")</f>
        <v>40.172440816326535</v>
      </c>
      <c r="K45" s="229">
        <v>1.2074348000000001</v>
      </c>
      <c r="L45" s="86">
        <f>IFERROR(I45-K45,"")</f>
        <v>-0.22321000000000002</v>
      </c>
      <c r="M45" s="94">
        <f>IF(D45&gt;0,I45/D45*10,"")</f>
        <v>11.712500000000002</v>
      </c>
      <c r="N45" s="21">
        <f>IF(F45&gt;0,K45/F45*10,"")</f>
        <v>13.205346294046173</v>
      </c>
      <c r="O45" s="149">
        <f t="shared" si="1"/>
        <v>-1.4928462940461706</v>
      </c>
      <c r="Q45" s="54" t="s">
        <v>160</v>
      </c>
    </row>
    <row r="46" spans="1:17" s="1" customFormat="1" ht="15" hidden="1" customHeight="1" x14ac:dyDescent="0.2">
      <c r="A46" s="101" t="str">
        <f t="shared" si="0"/>
        <v>x</v>
      </c>
      <c r="B46" s="205" t="s">
        <v>86</v>
      </c>
      <c r="C46" s="206"/>
      <c r="D46" s="131">
        <v>0</v>
      </c>
      <c r="E46" s="230">
        <f>IFERROR(D46/C46*100,0)</f>
        <v>0</v>
      </c>
      <c r="F46" s="131">
        <v>0</v>
      </c>
      <c r="G46" s="84">
        <f>IFERROR(D46-F46,"")</f>
        <v>0</v>
      </c>
      <c r="H46" s="309"/>
      <c r="I46" s="230">
        <v>0</v>
      </c>
      <c r="J46" s="308" t="str">
        <f>IFERROR(I46/H46*100,"")</f>
        <v/>
      </c>
      <c r="K46" s="131">
        <v>0</v>
      </c>
      <c r="L46" s="84">
        <f>IFERROR(I46-K46,"")</f>
        <v>0</v>
      </c>
      <c r="M46" s="95" t="str">
        <f>IFERROR(IF(D46&gt;0,I46/D46*10,""),"")</f>
        <v/>
      </c>
      <c r="N46" s="75" t="str">
        <f>IFERROR(IF(F46&gt;0,K46/F46*10,""),"")</f>
        <v/>
      </c>
      <c r="O46" s="147" t="str">
        <f t="shared" si="1"/>
        <v/>
      </c>
      <c r="Q46" s="54" t="s">
        <v>160</v>
      </c>
    </row>
    <row r="47" spans="1:17" s="1" customFormat="1" ht="15" hidden="1" customHeight="1" x14ac:dyDescent="0.2">
      <c r="A47" s="101" t="str">
        <f t="shared" si="0"/>
        <v>x</v>
      </c>
      <c r="B47" s="205" t="s">
        <v>87</v>
      </c>
      <c r="C47" s="206"/>
      <c r="D47" s="131">
        <v>0</v>
      </c>
      <c r="E47" s="230">
        <f>IFERROR(D47/C47*100,0)</f>
        <v>0</v>
      </c>
      <c r="F47" s="131">
        <v>0</v>
      </c>
      <c r="G47" s="84">
        <f>IFERROR(D47-F47,"")</f>
        <v>0</v>
      </c>
      <c r="H47" s="312"/>
      <c r="I47" s="230">
        <v>0</v>
      </c>
      <c r="J47" s="308" t="str">
        <f>IFERROR(I47/H47*100,"")</f>
        <v/>
      </c>
      <c r="K47" s="131">
        <v>0</v>
      </c>
      <c r="L47" s="84">
        <f>IFERROR(I47-K47,"")</f>
        <v>0</v>
      </c>
      <c r="M47" s="95" t="str">
        <f>IFERROR(IF(D47&gt;0,I47/D47*10,""),"")</f>
        <v/>
      </c>
      <c r="N47" s="75" t="str">
        <f>IFERROR(IF(F47&gt;0,K47/F47*10,""),"")</f>
        <v/>
      </c>
      <c r="O47" s="147" t="str">
        <f t="shared" si="1"/>
        <v/>
      </c>
      <c r="Q47" s="54" t="s">
        <v>160</v>
      </c>
    </row>
    <row r="48" spans="1:17" s="1" customFormat="1" ht="15" hidden="1" customHeight="1" x14ac:dyDescent="0.2">
      <c r="A48" s="101" t="str">
        <f t="shared" si="0"/>
        <v>x</v>
      </c>
      <c r="B48" s="205" t="s">
        <v>88</v>
      </c>
      <c r="C48" s="206">
        <v>0.05</v>
      </c>
      <c r="D48" s="131">
        <v>0</v>
      </c>
      <c r="E48" s="230">
        <f>IFERROR(D48/C48*100,0)</f>
        <v>0</v>
      </c>
      <c r="F48" s="131">
        <v>5.5550000000000009E-2</v>
      </c>
      <c r="G48" s="84">
        <f>IFERROR(D48-F48,"")</f>
        <v>-5.5550000000000009E-2</v>
      </c>
      <c r="H48" s="327">
        <v>0.05</v>
      </c>
      <c r="I48" s="230">
        <v>0</v>
      </c>
      <c r="J48" s="308">
        <f>IFERROR(I48/H48*100,"")</f>
        <v>0</v>
      </c>
      <c r="K48" s="131">
        <v>9.5323800000000028E-2</v>
      </c>
      <c r="L48" s="84">
        <f>IFERROR(I48-K48,"")</f>
        <v>-9.5323800000000028E-2</v>
      </c>
      <c r="M48" s="95" t="str">
        <f>IFERROR(IF(D48&gt;0,I48/D48*10,""),"")</f>
        <v/>
      </c>
      <c r="N48" s="75">
        <f>IFERROR(IF(F48&gt;0,K48/F48*10,""),"")</f>
        <v>17.160000000000004</v>
      </c>
      <c r="O48" s="147" t="str">
        <f t="shared" si="1"/>
        <v/>
      </c>
      <c r="Q48" s="54" t="s">
        <v>160</v>
      </c>
    </row>
    <row r="49" spans="1:17" s="1" customFormat="1" ht="15.75" hidden="1" x14ac:dyDescent="0.2">
      <c r="A49" s="101" t="str">
        <f t="shared" si="0"/>
        <v>x</v>
      </c>
      <c r="B49" s="205" t="s">
        <v>89</v>
      </c>
      <c r="C49" s="206">
        <v>0.03</v>
      </c>
      <c r="D49" s="131">
        <v>0</v>
      </c>
      <c r="E49" s="230">
        <f>IFERROR(D49/C49*100,0)</f>
        <v>0</v>
      </c>
      <c r="F49" s="131">
        <v>0</v>
      </c>
      <c r="G49" s="84">
        <f>IFERROR(D49-F49,"")</f>
        <v>0</v>
      </c>
      <c r="H49" s="327"/>
      <c r="I49" s="230">
        <v>0</v>
      </c>
      <c r="J49" s="308" t="str">
        <f>IFERROR(I49/H49*100,"")</f>
        <v/>
      </c>
      <c r="K49" s="131">
        <v>0</v>
      </c>
      <c r="L49" s="87">
        <f>IFERROR(I49-K49,"")</f>
        <v>0</v>
      </c>
      <c r="M49" s="95" t="str">
        <f>IFERROR(IF(D49&gt;0,I49/D49*10,""),"")</f>
        <v/>
      </c>
      <c r="N49" s="75" t="str">
        <f>IFERROR(IF(F49&gt;0,K49/F49*10,""),"")</f>
        <v/>
      </c>
      <c r="O49" s="147" t="str">
        <f t="shared" si="1"/>
        <v/>
      </c>
      <c r="Q49" s="54" t="s">
        <v>160</v>
      </c>
    </row>
    <row r="50" spans="1:17" s="1" customFormat="1" ht="15" hidden="1" customHeight="1" x14ac:dyDescent="0.2">
      <c r="A50" s="101" t="str">
        <f t="shared" si="0"/>
        <v>x</v>
      </c>
      <c r="B50" s="205" t="s">
        <v>101</v>
      </c>
      <c r="C50" s="206">
        <v>0.02</v>
      </c>
      <c r="D50" s="131">
        <v>0</v>
      </c>
      <c r="E50" s="230">
        <f>IFERROR(D50/C50*100,0)</f>
        <v>0</v>
      </c>
      <c r="F50" s="131">
        <v>0</v>
      </c>
      <c r="G50" s="84">
        <f>IFERROR(D50-F50,"")</f>
        <v>0</v>
      </c>
      <c r="H50" s="327"/>
      <c r="I50" s="230">
        <v>0</v>
      </c>
      <c r="J50" s="308" t="str">
        <f>IFERROR(I50/H50*100,"")</f>
        <v/>
      </c>
      <c r="K50" s="131">
        <v>0</v>
      </c>
      <c r="L50" s="87">
        <f>IFERROR(I50-K50,"")</f>
        <v>0</v>
      </c>
      <c r="M50" s="95" t="str">
        <f>IFERROR(IF(D50&gt;0,I50/D50*10,""),"")</f>
        <v/>
      </c>
      <c r="N50" s="75" t="str">
        <f>IFERROR(IF(F50&gt;0,K50/F50*10,""),"")</f>
        <v/>
      </c>
      <c r="O50" s="147" t="str">
        <f t="shared" si="1"/>
        <v/>
      </c>
      <c r="Q50" s="54" t="s">
        <v>160</v>
      </c>
    </row>
    <row r="51" spans="1:17" s="1" customFormat="1" ht="15" hidden="1" customHeight="1" x14ac:dyDescent="0.2">
      <c r="A51" s="101" t="str">
        <f t="shared" si="0"/>
        <v>x</v>
      </c>
      <c r="B51" s="205" t="s">
        <v>90</v>
      </c>
      <c r="C51" s="206"/>
      <c r="D51" s="131">
        <v>0</v>
      </c>
      <c r="E51" s="230">
        <f>IFERROR(D51/C51*100,0)</f>
        <v>0</v>
      </c>
      <c r="F51" s="131">
        <v>0</v>
      </c>
      <c r="G51" s="84">
        <f>IFERROR(D51-F51,"")</f>
        <v>0</v>
      </c>
      <c r="H51" s="327"/>
      <c r="I51" s="230">
        <v>0</v>
      </c>
      <c r="J51" s="308" t="str">
        <f>IFERROR(I51/H51*100,"")</f>
        <v/>
      </c>
      <c r="K51" s="131">
        <v>0</v>
      </c>
      <c r="L51" s="87">
        <f>IFERROR(I51-K51,"")</f>
        <v>0</v>
      </c>
      <c r="M51" s="95" t="str">
        <f>IFERROR(IF(D51&gt;0,I51/D51*10,""),"")</f>
        <v/>
      </c>
      <c r="N51" s="75" t="str">
        <f>IFERROR(IF(F51&gt;0,K51/F51*10,""),"")</f>
        <v/>
      </c>
      <c r="O51" s="147" t="str">
        <f t="shared" si="1"/>
        <v/>
      </c>
      <c r="Q51" s="54" t="s">
        <v>160</v>
      </c>
    </row>
    <row r="52" spans="1:17" s="1" customFormat="1" ht="15" customHeight="1" x14ac:dyDescent="0.2">
      <c r="A52" s="101">
        <f t="shared" si="0"/>
        <v>0.84032000000000007</v>
      </c>
      <c r="B52" s="205" t="s">
        <v>102</v>
      </c>
      <c r="C52" s="206">
        <v>0.78149999999999997</v>
      </c>
      <c r="D52" s="131">
        <v>0.84032000000000007</v>
      </c>
      <c r="E52" s="230">
        <f>IFERROR(D52/C52*100,0)</f>
        <v>107.52655150351889</v>
      </c>
      <c r="F52" s="131">
        <v>0.85880300000000009</v>
      </c>
      <c r="G52" s="264">
        <f>IFERROR(D52-F52,"")</f>
        <v>-1.8483000000000027E-2</v>
      </c>
      <c r="H52" s="327">
        <v>2.4</v>
      </c>
      <c r="I52" s="230">
        <v>0.98422480000000012</v>
      </c>
      <c r="J52" s="308">
        <f>IFERROR(I52/H52*100,"")</f>
        <v>41.009366666666672</v>
      </c>
      <c r="K52" s="131">
        <v>1.1121110000000003</v>
      </c>
      <c r="L52" s="88">
        <f>IFERROR(I52-K52,"")</f>
        <v>-0.12788620000000017</v>
      </c>
      <c r="M52" s="95">
        <f>IFERROR(IF(D52&gt;0,I52/D52*10,""),"")</f>
        <v>11.712500000000002</v>
      </c>
      <c r="N52" s="75">
        <f>IFERROR(IF(F52&gt;0,K52/F52*10,""),"")</f>
        <v>12.949547218628721</v>
      </c>
      <c r="O52" s="147">
        <f t="shared" si="1"/>
        <v>-1.2370472186287191</v>
      </c>
      <c r="Q52" s="54" t="s">
        <v>160</v>
      </c>
    </row>
    <row r="53" spans="1:17" s="13" customFormat="1" ht="15.75" x14ac:dyDescent="0.25">
      <c r="A53" s="101">
        <f t="shared" si="0"/>
        <v>151.42566400000001</v>
      </c>
      <c r="B53" s="208" t="s">
        <v>31</v>
      </c>
      <c r="C53" s="209">
        <v>161.62821</v>
      </c>
      <c r="D53" s="132">
        <v>151.42566400000001</v>
      </c>
      <c r="E53" s="237">
        <f>IFERROR(D53/C53*100,0)</f>
        <v>93.687645244601796</v>
      </c>
      <c r="F53" s="229">
        <v>134.10769900000003</v>
      </c>
      <c r="G53" s="153">
        <f>D53-F53</f>
        <v>17.317964999999987</v>
      </c>
      <c r="H53" s="328">
        <v>187.74300000000002</v>
      </c>
      <c r="I53" s="237">
        <v>164.58507519999998</v>
      </c>
      <c r="J53" s="351">
        <f>IFERROR(I53/H53*100,"")</f>
        <v>87.665092813047593</v>
      </c>
      <c r="K53" s="229">
        <v>99.043872400000026</v>
      </c>
      <c r="L53" s="162">
        <f>IFERROR(I53-K53,"")</f>
        <v>65.541202799999951</v>
      </c>
      <c r="M53" s="94">
        <f>IFERROR(IF(D53&gt;0,I53/D53*10,""),"")</f>
        <v>10.869034406215315</v>
      </c>
      <c r="N53" s="21">
        <f>IF(F53&gt;0,K53/F53*10,"")</f>
        <v>7.3853979405015373</v>
      </c>
      <c r="O53" s="146">
        <f t="shared" si="1"/>
        <v>3.4836364657137775</v>
      </c>
      <c r="Q53" s="54" t="s">
        <v>160</v>
      </c>
    </row>
    <row r="54" spans="1:17" s="17" customFormat="1" ht="15.75" x14ac:dyDescent="0.2">
      <c r="A54" s="101">
        <f t="shared" si="0"/>
        <v>74.231768000000002</v>
      </c>
      <c r="B54" s="210" t="s">
        <v>91</v>
      </c>
      <c r="C54" s="206">
        <v>72.575000000000003</v>
      </c>
      <c r="D54" s="131">
        <v>74.231768000000002</v>
      </c>
      <c r="E54" s="230">
        <f>IFERROR(D54/C54*100,0)</f>
        <v>102.28283568722011</v>
      </c>
      <c r="F54" s="131">
        <v>54.439000000000007</v>
      </c>
      <c r="G54" s="265">
        <f>IFERROR(D54-F54,"")</f>
        <v>19.792767999999995</v>
      </c>
      <c r="H54" s="329">
        <v>105</v>
      </c>
      <c r="I54" s="230">
        <v>89.24408480000001</v>
      </c>
      <c r="J54" s="308">
        <f>IFERROR(I54/H54*100,"")</f>
        <v>84.994366476190493</v>
      </c>
      <c r="K54" s="131">
        <v>41.353419800000012</v>
      </c>
      <c r="L54" s="89">
        <f>IFERROR(I54-K54,"")</f>
        <v>47.890664999999998</v>
      </c>
      <c r="M54" s="97">
        <f>IFERROR(IF(D54&gt;0,I54/D54*10,""),"")</f>
        <v>12.022357435970001</v>
      </c>
      <c r="N54" s="75">
        <f>IFERROR(IF(F54&gt;0,K54/F54*10,""),"")</f>
        <v>7.596285714285715</v>
      </c>
      <c r="O54" s="147">
        <f t="shared" si="1"/>
        <v>4.426071721684286</v>
      </c>
      <c r="Q54" s="54" t="s">
        <v>160</v>
      </c>
    </row>
    <row r="55" spans="1:17" s="1" customFormat="1" ht="15.75" hidden="1" x14ac:dyDescent="0.2">
      <c r="A55" s="101" t="str">
        <f t="shared" si="0"/>
        <v>x</v>
      </c>
      <c r="B55" s="210" t="s">
        <v>92</v>
      </c>
      <c r="C55" s="206">
        <v>5.5E-2</v>
      </c>
      <c r="D55" s="131">
        <v>0</v>
      </c>
      <c r="E55" s="230">
        <f>IFERROR(D55/C55*100,0)</f>
        <v>0</v>
      </c>
      <c r="F55" s="131">
        <v>2.7775000000000005E-2</v>
      </c>
      <c r="G55" s="83">
        <f>IFERROR(D55-F55,"")</f>
        <v>-2.7775000000000005E-2</v>
      </c>
      <c r="H55" s="329">
        <v>0.03</v>
      </c>
      <c r="I55" s="230">
        <v>0</v>
      </c>
      <c r="J55" s="308">
        <f>IFERROR(I55/H55*100,"")</f>
        <v>0</v>
      </c>
      <c r="K55" s="131">
        <v>2.4442000000000002E-2</v>
      </c>
      <c r="L55" s="90">
        <f>IFERROR(I55-K55,"")</f>
        <v>-2.4442000000000002E-2</v>
      </c>
      <c r="M55" s="97" t="str">
        <f>IFERROR(IF(D55&gt;0,I55/D55*10,""),"")</f>
        <v/>
      </c>
      <c r="N55" s="75">
        <f>IFERROR(IF(F55&gt;0,K55/F55*10,""),"")</f>
        <v>8.7999999999999989</v>
      </c>
      <c r="O55" s="147" t="str">
        <f t="shared" si="1"/>
        <v/>
      </c>
      <c r="Q55" s="54" t="s">
        <v>160</v>
      </c>
    </row>
    <row r="56" spans="1:17" s="1" customFormat="1" ht="15.75" x14ac:dyDescent="0.2">
      <c r="A56" s="101">
        <f t="shared" si="0"/>
        <v>0.88863840000000005</v>
      </c>
      <c r="B56" s="210" t="s">
        <v>93</v>
      </c>
      <c r="C56" s="206">
        <v>1.024</v>
      </c>
      <c r="D56" s="131">
        <v>0.88863840000000005</v>
      </c>
      <c r="E56" s="230">
        <f>IFERROR(D56/C56*100,0)</f>
        <v>86.781093750000011</v>
      </c>
      <c r="F56" s="131">
        <v>0.50439400000000001</v>
      </c>
      <c r="G56" s="83">
        <f>IFERROR(D56-F56,"")</f>
        <v>0.38424440000000004</v>
      </c>
      <c r="H56" s="329">
        <v>11</v>
      </c>
      <c r="I56" s="230">
        <v>1.4695096000000001</v>
      </c>
      <c r="J56" s="308">
        <f>IFERROR(I56/H56*100,"")</f>
        <v>13.359178181818182</v>
      </c>
      <c r="K56" s="131">
        <v>0.68559810000000021</v>
      </c>
      <c r="L56" s="90">
        <f>IFERROR(I56-K56,"")</f>
        <v>0.78391149999999987</v>
      </c>
      <c r="M56" s="97">
        <f>IFERROR(IF(D56&gt;0,I56/D56*10,""),"")</f>
        <v>16.536643026004725</v>
      </c>
      <c r="N56" s="75">
        <f>IFERROR(IF(F56&gt;0,K56/F56*10,""),"")</f>
        <v>13.592511013215862</v>
      </c>
      <c r="O56" s="147">
        <f t="shared" si="1"/>
        <v>2.9441320127888631</v>
      </c>
      <c r="Q56" s="54" t="s">
        <v>160</v>
      </c>
    </row>
    <row r="57" spans="1:17" s="1" customFormat="1" ht="15.75" x14ac:dyDescent="0.2">
      <c r="A57" s="101">
        <f t="shared" si="0"/>
        <v>14.960847200000002</v>
      </c>
      <c r="B57" s="210" t="s">
        <v>94</v>
      </c>
      <c r="C57" s="206">
        <v>15.015309999999999</v>
      </c>
      <c r="D57" s="131">
        <v>14.960847200000002</v>
      </c>
      <c r="E57" s="230">
        <f>IFERROR(D57/C57*100,0)</f>
        <v>99.637284877901294</v>
      </c>
      <c r="F57" s="131">
        <v>18.590363000000004</v>
      </c>
      <c r="G57" s="84">
        <f>IFERROR(D57-F60,"")</f>
        <v>14.653100200000001</v>
      </c>
      <c r="H57" s="327">
        <v>19.899999999999999</v>
      </c>
      <c r="I57" s="230">
        <v>21.864076000000001</v>
      </c>
      <c r="J57" s="308">
        <f>IFERROR(I57/H57*100,"")</f>
        <v>109.86972864321609</v>
      </c>
      <c r="K57" s="131">
        <v>14.072481500000004</v>
      </c>
      <c r="L57" s="90">
        <f>IFERROR(I57-K57,"")</f>
        <v>7.7915944999999969</v>
      </c>
      <c r="M57" s="97">
        <f>IFERROR(IF(D57&gt;0,I57/D57*10,""),"")</f>
        <v>14.614196447377658</v>
      </c>
      <c r="N57" s="75">
        <f>IFERROR(IF(F57&gt;0,K57/F57*10,""),"")</f>
        <v>7.5697723062212399</v>
      </c>
      <c r="O57" s="147">
        <f t="shared" si="1"/>
        <v>7.0444241411564184</v>
      </c>
      <c r="Q57" s="54" t="s">
        <v>160</v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0.27400000000000002</v>
      </c>
      <c r="D58" s="131">
        <v>0</v>
      </c>
      <c r="E58" s="230">
        <f>IFERROR(D58/C58*100,0)</f>
        <v>0</v>
      </c>
      <c r="F58" s="131">
        <v>0</v>
      </c>
      <c r="G58" s="84">
        <f>IFERROR(D58-F61,"")</f>
        <v>-0.25108600000000003</v>
      </c>
      <c r="H58" s="327">
        <v>6.5000000000000002E-2</v>
      </c>
      <c r="I58" s="230">
        <v>0</v>
      </c>
      <c r="J58" s="308">
        <f>IFERROR(I58/H58*100,"")</f>
        <v>0</v>
      </c>
      <c r="K58" s="131">
        <v>0</v>
      </c>
      <c r="L58" s="83">
        <f>IFERROR(I58-K58,"")</f>
        <v>0</v>
      </c>
      <c r="M58" s="97" t="str">
        <f>IFERROR(IF(D58&gt;0,I58/D58*10,""),"")</f>
        <v/>
      </c>
      <c r="N58" s="75" t="str">
        <f>IFERROR(IF(F58&gt;0,K58/F58*10,""),"")</f>
        <v/>
      </c>
      <c r="O58" s="147" t="str">
        <f t="shared" si="1"/>
        <v/>
      </c>
      <c r="Q58" s="54" t="s">
        <v>160</v>
      </c>
    </row>
    <row r="59" spans="1:17" s="1" customFormat="1" ht="15.75" x14ac:dyDescent="0.2">
      <c r="A59" s="101">
        <f t="shared" si="0"/>
        <v>0.52940160000000003</v>
      </c>
      <c r="B59" s="210" t="s">
        <v>32</v>
      </c>
      <c r="C59" s="206">
        <v>1.5705</v>
      </c>
      <c r="D59" s="131">
        <v>0.52940160000000003</v>
      </c>
      <c r="E59" s="230">
        <f>IFERROR(D59/C59*100,0)</f>
        <v>33.709111747851004</v>
      </c>
      <c r="F59" s="131">
        <v>0.17109400000000002</v>
      </c>
      <c r="G59" s="84">
        <f>IFERROR(D59-F62,"")</f>
        <v>-8.8314400000000126E-2</v>
      </c>
      <c r="H59" s="324">
        <v>0.9</v>
      </c>
      <c r="I59" s="230">
        <v>0.86027759999999998</v>
      </c>
      <c r="J59" s="308">
        <f>IFERROR(I59/H59*100,"")</f>
        <v>95.586399999999998</v>
      </c>
      <c r="K59" s="131">
        <v>0.29330400000000006</v>
      </c>
      <c r="L59" s="83">
        <f>IFERROR(I59-K59,"")</f>
        <v>0.56697359999999986</v>
      </c>
      <c r="M59" s="97">
        <f>IFERROR(IF(D59&gt;0,I59/D59*10,""),"")</f>
        <v>16.249999999999996</v>
      </c>
      <c r="N59" s="75">
        <f>IFERROR(IF(F59&gt;0,K59/F59*10,""),"")</f>
        <v>17.142857142857146</v>
      </c>
      <c r="O59" s="147">
        <f t="shared" si="1"/>
        <v>-0.89285714285714946</v>
      </c>
      <c r="Q59" s="54" t="s">
        <v>160</v>
      </c>
    </row>
    <row r="60" spans="1:17" s="1" customFormat="1" ht="15" customHeight="1" x14ac:dyDescent="0.2">
      <c r="A60" s="101">
        <f t="shared" si="0"/>
        <v>0.241592</v>
      </c>
      <c r="B60" s="210" t="s">
        <v>60</v>
      </c>
      <c r="C60" s="206">
        <v>0.745</v>
      </c>
      <c r="D60" s="131">
        <v>0.241592</v>
      </c>
      <c r="E60" s="230">
        <f>IFERROR(D60/C60*100,0)</f>
        <v>32.428456375838927</v>
      </c>
      <c r="F60" s="131">
        <v>0.30774700000000005</v>
      </c>
      <c r="G60" s="84">
        <f>IFERROR(D60-F63,"")</f>
        <v>-21.422908</v>
      </c>
      <c r="H60" s="309"/>
      <c r="I60" s="230">
        <v>0.10504000000000001</v>
      </c>
      <c r="J60" s="308" t="str">
        <f>IFERROR(I60/H60*100,"")</f>
        <v/>
      </c>
      <c r="K60" s="131">
        <v>0.38618360000000007</v>
      </c>
      <c r="L60" s="83">
        <f>IFERROR(I60-K60,"")</f>
        <v>-0.28114360000000005</v>
      </c>
      <c r="M60" s="97">
        <f>IFERROR(IF(D60&gt;0,I60/D60*10,""),"")</f>
        <v>4.3478260869565224</v>
      </c>
      <c r="N60" s="75">
        <f>IFERROR(IF(F60&gt;0,K60/F60*10,""),"")</f>
        <v>12.548736462093864</v>
      </c>
      <c r="O60" s="147">
        <f t="shared" si="1"/>
        <v>-8.2009103751373402</v>
      </c>
      <c r="Q60" s="54" t="s">
        <v>160</v>
      </c>
    </row>
    <row r="61" spans="1:17" s="1" customFormat="1" ht="15.75" x14ac:dyDescent="0.2">
      <c r="A61" s="101">
        <f t="shared" si="0"/>
        <v>0.4485208</v>
      </c>
      <c r="B61" s="210" t="s">
        <v>33</v>
      </c>
      <c r="C61" s="206">
        <v>0.71450000000000002</v>
      </c>
      <c r="D61" s="131">
        <v>0.4485208</v>
      </c>
      <c r="E61" s="230">
        <f>IFERROR(D61/C61*100,0)</f>
        <v>62.774079776067182</v>
      </c>
      <c r="F61" s="131">
        <v>0.25108600000000003</v>
      </c>
      <c r="G61" s="84">
        <f>IFERROR(D61-F64,"")</f>
        <v>-6.6618792000000013</v>
      </c>
      <c r="H61" s="309">
        <v>0.3</v>
      </c>
      <c r="I61" s="230">
        <v>0.30881759999999997</v>
      </c>
      <c r="J61" s="308">
        <f>IFERROR(I61/H61*100,"")</f>
        <v>102.93919999999999</v>
      </c>
      <c r="K61" s="131">
        <v>0.26641780000000004</v>
      </c>
      <c r="L61" s="83">
        <f>IFERROR(I61-K61,"")</f>
        <v>4.2399799999999932E-2</v>
      </c>
      <c r="M61" s="97">
        <f>IFERROR(IF(D61&gt;0,I61/D61*10,""),"")</f>
        <v>6.8852459016393439</v>
      </c>
      <c r="N61" s="75">
        <f>IFERROR(IF(F61&gt;0,K61/F61*10,""),"")</f>
        <v>10.610619469026549</v>
      </c>
      <c r="O61" s="147">
        <f t="shared" si="1"/>
        <v>-3.725373567387205</v>
      </c>
      <c r="Q61" s="54" t="s">
        <v>160</v>
      </c>
    </row>
    <row r="62" spans="1:17" s="1" customFormat="1" ht="15.75" x14ac:dyDescent="0.2">
      <c r="A62" s="101">
        <f t="shared" si="0"/>
        <v>0.73527999999999993</v>
      </c>
      <c r="B62" s="210" t="s">
        <v>95</v>
      </c>
      <c r="C62" s="206">
        <v>1.034</v>
      </c>
      <c r="D62" s="131">
        <v>0.73527999999999993</v>
      </c>
      <c r="E62" s="230">
        <f>IFERROR(D62/C62*100,0)</f>
        <v>71.110251450676969</v>
      </c>
      <c r="F62" s="131">
        <v>0.61771600000000015</v>
      </c>
      <c r="G62" s="84">
        <f>IFERROR(D62-F65,"")</f>
        <v>-7.375020000000001</v>
      </c>
      <c r="H62" s="309">
        <v>0.6</v>
      </c>
      <c r="I62" s="230">
        <v>1.0504</v>
      </c>
      <c r="J62" s="308">
        <f>IFERROR(I62/H62*100,"")</f>
        <v>175.06666666666669</v>
      </c>
      <c r="K62" s="131">
        <v>0.6147163000000001</v>
      </c>
      <c r="L62" s="83">
        <f>IFERROR(I62-K62,"")</f>
        <v>0.4356836999999999</v>
      </c>
      <c r="M62" s="97">
        <f>IFERROR(IF(D62&gt;0,I62/D62*10,""),"")</f>
        <v>14.285714285714286</v>
      </c>
      <c r="N62" s="75">
        <f>IFERROR(IF(F62&gt;0,K62/F62*10,""),"")</f>
        <v>9.9514388489208621</v>
      </c>
      <c r="O62" s="147">
        <f t="shared" si="1"/>
        <v>4.3342754367934244</v>
      </c>
      <c r="Q62" s="54" t="s">
        <v>160</v>
      </c>
    </row>
    <row r="63" spans="1:17" s="1" customFormat="1" ht="15.75" x14ac:dyDescent="0.2">
      <c r="A63" s="101">
        <f t="shared" si="0"/>
        <v>30.041440000000005</v>
      </c>
      <c r="B63" s="210" t="s">
        <v>34</v>
      </c>
      <c r="C63" s="206">
        <v>34.710999999999999</v>
      </c>
      <c r="D63" s="131">
        <v>30.041440000000005</v>
      </c>
      <c r="E63" s="230">
        <f>IFERROR(D63/C63*100,0)</f>
        <v>86.547319293595706</v>
      </c>
      <c r="F63" s="131">
        <v>21.6645</v>
      </c>
      <c r="G63" s="84">
        <f>IFERROR(D63-F66,"")</f>
        <v>12.054350000000003</v>
      </c>
      <c r="H63" s="309">
        <v>24.5</v>
      </c>
      <c r="I63" s="230">
        <v>18.592079999999999</v>
      </c>
      <c r="J63" s="308">
        <f>IFERROR(I63/H63*100,"")</f>
        <v>75.886040816326528</v>
      </c>
      <c r="K63" s="131">
        <v>9.6545900000000024</v>
      </c>
      <c r="L63" s="83">
        <f>IFERROR(I63-K63,"")</f>
        <v>8.9374899999999968</v>
      </c>
      <c r="M63" s="97">
        <f>IFERROR(IF(D63&gt;0,I63/D63*10,""),"")</f>
        <v>6.1888111888111874</v>
      </c>
      <c r="N63" s="75">
        <f>IFERROR(IF(F63&gt;0,K63/F63*10,""),"")</f>
        <v>4.4564102564102575</v>
      </c>
      <c r="O63" s="147">
        <f t="shared" si="1"/>
        <v>1.73240093240093</v>
      </c>
      <c r="Q63" s="54" t="s">
        <v>160</v>
      </c>
    </row>
    <row r="64" spans="1:17" s="1" customFormat="1" ht="15.75" x14ac:dyDescent="0.2">
      <c r="A64" s="101">
        <f t="shared" si="0"/>
        <v>4.0965600000000002</v>
      </c>
      <c r="B64" s="210" t="s">
        <v>35</v>
      </c>
      <c r="C64" s="206">
        <v>5.7374000000000001</v>
      </c>
      <c r="D64" s="131">
        <v>4.0965600000000002</v>
      </c>
      <c r="E64" s="230">
        <f>IFERROR(D64/C64*100,0)</f>
        <v>71.400983023669255</v>
      </c>
      <c r="F64" s="131">
        <v>7.1104000000000012</v>
      </c>
      <c r="G64" s="84">
        <f>IFERROR(D64-F67,"")</f>
        <v>-0.22967400000000016</v>
      </c>
      <c r="H64" s="309">
        <v>2.8</v>
      </c>
      <c r="I64" s="230">
        <v>4.9368800000000004</v>
      </c>
      <c r="J64" s="308">
        <f>IFERROR(I64/H64*100,"")</f>
        <v>176.31714285714287</v>
      </c>
      <c r="K64" s="131">
        <v>7.2103900000000012</v>
      </c>
      <c r="L64" s="84">
        <f>IFERROR(I64-K64,"")</f>
        <v>-2.2735100000000008</v>
      </c>
      <c r="M64" s="97">
        <f>IFERROR(IF(D64&gt;0,I64/D64*10,""),"")</f>
        <v>12.051282051282051</v>
      </c>
      <c r="N64" s="75">
        <f>IFERROR(IF(F67&gt;0,K64/F67*10,""),"")</f>
        <v>16.666666666666668</v>
      </c>
      <c r="O64" s="147">
        <f t="shared" si="1"/>
        <v>-4.6153846153846168</v>
      </c>
      <c r="Q64" s="54" t="s">
        <v>160</v>
      </c>
    </row>
    <row r="65" spans="1:17" s="1" customFormat="1" ht="15.75" x14ac:dyDescent="0.2">
      <c r="A65" s="101">
        <f t="shared" si="0"/>
        <v>6.6175199999999998</v>
      </c>
      <c r="B65" s="205" t="s">
        <v>36</v>
      </c>
      <c r="C65" s="206">
        <v>10.028</v>
      </c>
      <c r="D65" s="131">
        <v>6.6175199999999998</v>
      </c>
      <c r="E65" s="230">
        <f>IFERROR(D65/C65*100,0)</f>
        <v>65.990426804946139</v>
      </c>
      <c r="F65" s="131">
        <v>8.1103000000000005</v>
      </c>
      <c r="G65" s="83">
        <f>IFERROR(D65-F65,"")</f>
        <v>-1.4927800000000007</v>
      </c>
      <c r="H65" s="308">
        <v>9</v>
      </c>
      <c r="I65" s="230">
        <v>7.45784</v>
      </c>
      <c r="J65" s="308">
        <f>IFERROR(I65/H65*100,"")</f>
        <v>82.864888888888885</v>
      </c>
      <c r="K65" s="131">
        <v>7.4548100000000002</v>
      </c>
      <c r="L65" s="83">
        <f>IFERROR(I65-K65,"")</f>
        <v>3.0299999999998661E-3</v>
      </c>
      <c r="M65" s="95">
        <f>IFERROR(IF(D65&gt;0,I65/D65*10,""),"")</f>
        <v>11.269841269841269</v>
      </c>
      <c r="N65" s="75">
        <f>IFERROR(IF(F65&gt;0,K65/F65*10,""),"")</f>
        <v>9.1917808219178081</v>
      </c>
      <c r="O65" s="147">
        <f t="shared" si="1"/>
        <v>2.0780604479234608</v>
      </c>
      <c r="Q65" s="54" t="s">
        <v>160</v>
      </c>
    </row>
    <row r="66" spans="1:17" s="1" customFormat="1" ht="15.75" x14ac:dyDescent="0.2">
      <c r="A66" s="101">
        <f t="shared" si="0"/>
        <v>12.828535199999999</v>
      </c>
      <c r="B66" s="210" t="s">
        <v>37</v>
      </c>
      <c r="C66" s="206">
        <v>12.362500000000001</v>
      </c>
      <c r="D66" s="131">
        <v>12.828535199999999</v>
      </c>
      <c r="E66" s="230">
        <f>IFERROR(D66/C66*100,0)</f>
        <v>103.76974883720929</v>
      </c>
      <c r="F66" s="131">
        <v>17.987090000000002</v>
      </c>
      <c r="G66" s="83">
        <f>IFERROR(D66-F66,"")</f>
        <v>-5.1585548000000028</v>
      </c>
      <c r="H66" s="308">
        <v>9.9</v>
      </c>
      <c r="I66" s="230">
        <v>10.887396000000001</v>
      </c>
      <c r="J66" s="308">
        <f>IFERROR(I66/H66*100,"")</f>
        <v>109.97369696969696</v>
      </c>
      <c r="K66" s="131">
        <v>12.367652000000001</v>
      </c>
      <c r="L66" s="83">
        <f>IFERROR(I66-K66,"")</f>
        <v>-1.4802560000000007</v>
      </c>
      <c r="M66" s="95">
        <f>IFERROR(IF(D66&gt;0,I66/D66*10,""),"")</f>
        <v>8.4868582657823648</v>
      </c>
      <c r="N66" s="75">
        <f>IFERROR(IF(F66&gt;0,K66/F66*10,""),"")</f>
        <v>6.8758492896849912</v>
      </c>
      <c r="O66" s="147">
        <f t="shared" si="1"/>
        <v>1.6110089760973736</v>
      </c>
      <c r="Q66" s="54" t="s">
        <v>160</v>
      </c>
    </row>
    <row r="67" spans="1:17" s="1" customFormat="1" ht="15.75" x14ac:dyDescent="0.2">
      <c r="A67" s="101">
        <f t="shared" si="0"/>
        <v>5.8055608000000003</v>
      </c>
      <c r="B67" s="210" t="s">
        <v>38</v>
      </c>
      <c r="C67" s="206">
        <v>5.782</v>
      </c>
      <c r="D67" s="131">
        <v>5.8055608000000003</v>
      </c>
      <c r="E67" s="230">
        <f>IFERROR(D67/C67*100,0)</f>
        <v>100.40748529920442</v>
      </c>
      <c r="F67" s="131">
        <v>4.3262340000000004</v>
      </c>
      <c r="G67" s="83">
        <f>IFERROR(D67-F67,"")</f>
        <v>1.4793267999999999</v>
      </c>
      <c r="H67" s="308">
        <v>3.7480000000000002</v>
      </c>
      <c r="I67" s="230">
        <v>7.8086736000000005</v>
      </c>
      <c r="J67" s="308">
        <f>IFERROR(I67/H67*100,"")</f>
        <v>208.34241195304162</v>
      </c>
      <c r="K67" s="131">
        <v>4.659867300000001</v>
      </c>
      <c r="L67" s="83">
        <f>IFERROR(I67-K67,"")</f>
        <v>3.1488062999999995</v>
      </c>
      <c r="M67" s="95">
        <f>IFERROR(IF(D67&gt;0,I67/D67*10,""),"")</f>
        <v>13.450334720463182</v>
      </c>
      <c r="N67" s="75">
        <f>IFERROR(IF(F67&gt;0,K67/F67*10,""),"")</f>
        <v>10.771186440677967</v>
      </c>
      <c r="O67" s="147">
        <f t="shared" si="1"/>
        <v>2.6791482797852151</v>
      </c>
      <c r="Q67" s="54" t="s">
        <v>160</v>
      </c>
    </row>
    <row r="68" spans="1:17" s="13" customFormat="1" ht="15.75" x14ac:dyDescent="0.25">
      <c r="A68" s="101">
        <f t="shared" si="0"/>
        <v>50.524240000000006</v>
      </c>
      <c r="B68" s="211" t="s">
        <v>138</v>
      </c>
      <c r="C68" s="209">
        <v>51.415999999999997</v>
      </c>
      <c r="D68" s="132">
        <v>50.524240000000006</v>
      </c>
      <c r="E68" s="237">
        <f>IFERROR(D68/C68*100,0)</f>
        <v>98.265598257351812</v>
      </c>
      <c r="F68" s="229">
        <v>24.089813000000003</v>
      </c>
      <c r="G68" s="104">
        <f>D68-F68</f>
        <v>26.434427000000003</v>
      </c>
      <c r="H68" s="315">
        <v>42.4</v>
      </c>
      <c r="I68" s="319">
        <v>51.679680000000005</v>
      </c>
      <c r="J68" s="351">
        <f>IFERROR(I68/H68*100,"")</f>
        <v>121.88603773584907</v>
      </c>
      <c r="K68" s="229">
        <v>24.226910400000001</v>
      </c>
      <c r="L68" s="104">
        <f>IFERROR(I68-K68,"")</f>
        <v>27.452769600000003</v>
      </c>
      <c r="M68" s="102">
        <f>IF(D68&gt;0,I68/D68*10,"")</f>
        <v>10.22869022869023</v>
      </c>
      <c r="N68" s="21">
        <f>IF(F68&gt;0,K68/F68*10,"")</f>
        <v>10.056910944057556</v>
      </c>
      <c r="O68" s="31">
        <f t="shared" si="1"/>
        <v>0.17177928463267378</v>
      </c>
      <c r="Q68" s="54" t="s">
        <v>160</v>
      </c>
    </row>
    <row r="69" spans="1:17" s="1" customFormat="1" ht="15.75" x14ac:dyDescent="0.2">
      <c r="A69" s="101">
        <f t="shared" si="0"/>
        <v>21.533200000000004</v>
      </c>
      <c r="B69" s="210" t="s">
        <v>96</v>
      </c>
      <c r="C69" s="206">
        <v>21.611000000000001</v>
      </c>
      <c r="D69" s="131">
        <v>21.533200000000004</v>
      </c>
      <c r="E69" s="230">
        <f>IFERROR(D69/C69*100,0)</f>
        <v>99.639998149090758</v>
      </c>
      <c r="F69" s="131">
        <v>10.091213000000002</v>
      </c>
      <c r="G69" s="83">
        <f>IFERROR(D69-F69,"")</f>
        <v>11.441987000000003</v>
      </c>
      <c r="H69" s="308">
        <v>18.399999999999999</v>
      </c>
      <c r="I69" s="230">
        <v>27.835600000000003</v>
      </c>
      <c r="J69" s="308">
        <f>IFERROR(I69/H69*100,"")</f>
        <v>151.28043478260872</v>
      </c>
      <c r="K69" s="131">
        <v>12.983590400000001</v>
      </c>
      <c r="L69" s="83">
        <f>IFERROR(I69-K69,"")</f>
        <v>14.852009600000002</v>
      </c>
      <c r="M69" s="97">
        <f>IFERROR(IF(D69&gt;0,I69/D69*10,""),"")</f>
        <v>12.926829268292682</v>
      </c>
      <c r="N69" s="75">
        <f>IFERROR(IF(F69&gt;0,K69/F69*10,""),"")</f>
        <v>12.866233623252228</v>
      </c>
      <c r="O69" s="147">
        <f t="shared" si="1"/>
        <v>6.0595645040454116E-2</v>
      </c>
      <c r="Q69" s="54" t="s">
        <v>160</v>
      </c>
    </row>
    <row r="70" spans="1:17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0.17599999999999999</v>
      </c>
      <c r="D70" s="131">
        <v>0</v>
      </c>
      <c r="E70" s="230">
        <f>IFERROR(D70/C70*100,0)</f>
        <v>0</v>
      </c>
      <c r="F70" s="131">
        <v>0</v>
      </c>
      <c r="G70" s="83">
        <f>IFERROR(D70-F70,"")</f>
        <v>0</v>
      </c>
      <c r="H70" s="308">
        <v>0.2</v>
      </c>
      <c r="I70" s="230">
        <v>0</v>
      </c>
      <c r="J70" s="308">
        <f>IFERROR(I70/H70*100,"")</f>
        <v>0</v>
      </c>
      <c r="K70" s="131">
        <v>0</v>
      </c>
      <c r="L70" s="83">
        <f>IFERROR(I70-K70,"")</f>
        <v>0</v>
      </c>
      <c r="M70" s="97" t="str">
        <f>IFERROR(IF(D70&gt;0,I70/D70*10,""),"")</f>
        <v/>
      </c>
      <c r="N70" s="75" t="str">
        <f>IFERROR(IF(F70&gt;0,K70/F70*10,""),"")</f>
        <v/>
      </c>
      <c r="O70" s="147" t="str">
        <f t="shared" si="1"/>
        <v/>
      </c>
      <c r="Q70" s="54" t="s">
        <v>160</v>
      </c>
    </row>
    <row r="71" spans="1:17" s="1" customFormat="1" ht="15" hidden="1" customHeight="1" x14ac:dyDescent="0.2">
      <c r="A71" s="101" t="str">
        <f t="shared" si="2"/>
        <v>x</v>
      </c>
      <c r="B71" s="210" t="s">
        <v>40</v>
      </c>
      <c r="C71" s="206">
        <v>0.02</v>
      </c>
      <c r="D71" s="131">
        <v>0</v>
      </c>
      <c r="E71" s="230">
        <f>IFERROR(D71/C71*100,0)</f>
        <v>0</v>
      </c>
      <c r="F71" s="131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IFERROR(I71-K71,"")</f>
        <v>0</v>
      </c>
      <c r="M71" s="97" t="str">
        <f>IFERROR(IF(D71&gt;0,I71/D71*10,""),"")</f>
        <v/>
      </c>
      <c r="N71" s="75" t="str">
        <f>IFERROR(IF(F71&gt;0,K71/F71*10,""),"")</f>
        <v/>
      </c>
      <c r="O71" s="147" t="str">
        <f t="shared" ref="O71:O101" si="3">IFERROR(M71-N71,"")</f>
        <v/>
      </c>
      <c r="Q71" s="54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0.02</v>
      </c>
      <c r="D72" s="131" t="e">
        <v>#VALUE!</v>
      </c>
      <c r="E72" s="230">
        <f>IFERROR(D72/C72*100,0)</f>
        <v>0</v>
      </c>
      <c r="F72" s="131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IFERROR(I72-K72,"")</f>
        <v/>
      </c>
      <c r="M72" s="97" t="str">
        <f>IFERROR(IF(D72&gt;0,I72/D72*10,""),"")</f>
        <v/>
      </c>
      <c r="N72" s="75" t="str">
        <f>IFERROR(IF(F72&gt;0,K72/F72*10,""),"")</f>
        <v/>
      </c>
      <c r="O72" s="147" t="str">
        <f t="shared" si="3"/>
        <v/>
      </c>
      <c r="Q72" s="54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30">
        <f>IFERROR(D73/C73*100,0)</f>
        <v>0</v>
      </c>
      <c r="F73" s="131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IFERROR(I73-K73,"")</f>
        <v/>
      </c>
      <c r="M73" s="97" t="str">
        <f>IFERROR(IF(D73&gt;0,I73/D73*10,""),"")</f>
        <v/>
      </c>
      <c r="N73" s="75" t="str">
        <f>IFERROR(IF(F73&gt;0,K73/F73*10,""),"")</f>
        <v/>
      </c>
      <c r="O73" s="147" t="str">
        <f t="shared" si="3"/>
        <v/>
      </c>
      <c r="Q73" s="54" t="s">
        <v>160</v>
      </c>
    </row>
    <row r="74" spans="1:17" s="1" customFormat="1" ht="15.75" x14ac:dyDescent="0.2">
      <c r="A74" s="101">
        <f t="shared" si="2"/>
        <v>28.991040000000002</v>
      </c>
      <c r="B74" s="210" t="s">
        <v>41</v>
      </c>
      <c r="C74" s="206">
        <v>29.609000000000002</v>
      </c>
      <c r="D74" s="131">
        <v>28.991040000000002</v>
      </c>
      <c r="E74" s="230">
        <f>IFERROR(D74/C74*100,0)</f>
        <v>97.912931878820629</v>
      </c>
      <c r="F74" s="131">
        <v>13.9986</v>
      </c>
      <c r="G74" s="83">
        <f>IFERROR(D74-F74,"")</f>
        <v>14.992440000000002</v>
      </c>
      <c r="H74" s="308">
        <v>23.8</v>
      </c>
      <c r="I74" s="230">
        <v>23.844080000000002</v>
      </c>
      <c r="J74" s="308">
        <f>IFERROR(I74/H74*100,"")</f>
        <v>100.18521008403363</v>
      </c>
      <c r="K74" s="131">
        <v>11.243320000000002</v>
      </c>
      <c r="L74" s="83">
        <f>IFERROR(I74-K74,"")</f>
        <v>12.600759999999999</v>
      </c>
      <c r="M74" s="97">
        <f>IFERROR(IF(D74&gt;0,I74/D74*10,""),"")</f>
        <v>8.22463768115942</v>
      </c>
      <c r="N74" s="75">
        <f>IFERROR(IF(F74&gt;0,K74/F74*10,""),"")</f>
        <v>8.0317460317460334</v>
      </c>
      <c r="O74" s="147">
        <f t="shared" si="3"/>
        <v>0.19289164941338655</v>
      </c>
      <c r="Q74" s="54" t="s">
        <v>160</v>
      </c>
    </row>
    <row r="75" spans="1:17" s="13" customFormat="1" ht="15.75" x14ac:dyDescent="0.25">
      <c r="A75" s="101">
        <f t="shared" si="2"/>
        <v>776.49664560000008</v>
      </c>
      <c r="B75" s="208" t="s">
        <v>42</v>
      </c>
      <c r="C75" s="209">
        <v>771.08653879999997</v>
      </c>
      <c r="D75" s="132">
        <v>776.49664560000008</v>
      </c>
      <c r="E75" s="237">
        <f>IFERROR(D75/C75*100,0)</f>
        <v>100.70162122249204</v>
      </c>
      <c r="F75" s="229">
        <v>595.93706699999984</v>
      </c>
      <c r="G75" s="82">
        <f>D75-F75</f>
        <v>180.55957860000024</v>
      </c>
      <c r="H75" s="307">
        <v>714.57618000000002</v>
      </c>
      <c r="I75" s="237">
        <v>856.25141680000002</v>
      </c>
      <c r="J75" s="351">
        <f>IFERROR(I75/H75*100,"")</f>
        <v>119.82647067804584</v>
      </c>
      <c r="K75" s="229">
        <v>701.33752590000006</v>
      </c>
      <c r="L75" s="82">
        <f>IFERROR(I75-K75,"")</f>
        <v>154.91389089999996</v>
      </c>
      <c r="M75" s="71">
        <f>IF(D75&gt;0,I75/D75*10,"")</f>
        <v>11.027110312091217</v>
      </c>
      <c r="N75" s="21">
        <f>IF(F75&gt;0,K75/F75*10,"")</f>
        <v>11.768650831380494</v>
      </c>
      <c r="O75" s="146">
        <f t="shared" si="3"/>
        <v>-0.741540519289277</v>
      </c>
      <c r="Q75" s="54" t="s">
        <v>160</v>
      </c>
    </row>
    <row r="76" spans="1:17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30">
        <f>IFERROR(D76/C76*100,0)</f>
        <v>0</v>
      </c>
      <c r="F76" s="131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4">
        <f>IFERROR(I76-K76,"")</f>
        <v>0</v>
      </c>
      <c r="M76" s="97" t="str">
        <f>IFERROR(IF(D76&gt;0,I76/D76*10,""),"")</f>
        <v/>
      </c>
      <c r="N76" s="75" t="str">
        <f>IFERROR(IF(F76&gt;0,K76/F76*10,""),"")</f>
        <v/>
      </c>
      <c r="O76" s="147" t="str">
        <f t="shared" si="3"/>
        <v/>
      </c>
      <c r="Q76" s="54" t="s">
        <v>161</v>
      </c>
    </row>
    <row r="77" spans="1:17" s="1" customFormat="1" ht="15" customHeight="1" x14ac:dyDescent="0.2">
      <c r="A77" s="101">
        <f t="shared" si="2"/>
        <v>2.4684400000000002</v>
      </c>
      <c r="B77" s="210" t="s">
        <v>140</v>
      </c>
      <c r="C77" s="206">
        <v>2.35</v>
      </c>
      <c r="D77" s="131">
        <v>2.4684400000000002</v>
      </c>
      <c r="E77" s="230">
        <f>IFERROR(D77/C77*100,0)</f>
        <v>105.04</v>
      </c>
      <c r="F77" s="131">
        <v>0.5555000000000001</v>
      </c>
      <c r="G77" s="84">
        <f>IFERROR(D77-F77,"")</f>
        <v>1.9129400000000001</v>
      </c>
      <c r="H77" s="309"/>
      <c r="I77" s="230">
        <v>2.7898624000000001</v>
      </c>
      <c r="J77" s="308" t="str">
        <f>IFERROR(I77/H77*100,"")</f>
        <v/>
      </c>
      <c r="K77" s="131">
        <v>0.73326000000000013</v>
      </c>
      <c r="L77" s="84">
        <f>IFERROR(I77-K77,"")</f>
        <v>2.0566024000000001</v>
      </c>
      <c r="M77" s="97">
        <f>IFERROR(IF(D77&gt;0,I77/D77*10,""),"")</f>
        <v>11.302127659574468</v>
      </c>
      <c r="N77" s="75">
        <f>IFERROR(IF(F77&gt;0,K77/F77*10,""),"")</f>
        <v>13.200000000000001</v>
      </c>
      <c r="O77" s="147">
        <f t="shared" si="3"/>
        <v>-1.8978723404255327</v>
      </c>
      <c r="Q77" s="54" t="s">
        <v>160</v>
      </c>
    </row>
    <row r="78" spans="1:17" s="1" customFormat="1" ht="15.75" x14ac:dyDescent="0.2">
      <c r="A78" s="101">
        <f t="shared" si="2"/>
        <v>4.3833192000000007</v>
      </c>
      <c r="B78" s="210" t="s">
        <v>141</v>
      </c>
      <c r="C78" s="206">
        <v>7.0279999999999996</v>
      </c>
      <c r="D78" s="131">
        <v>4.3833192000000007</v>
      </c>
      <c r="E78" s="230">
        <f>IFERROR(D78/C78*100,0)</f>
        <v>62.369368241320444</v>
      </c>
      <c r="F78" s="131">
        <v>4.4573320000000001</v>
      </c>
      <c r="G78" s="83">
        <f>IFERROR(D78-F78,"")</f>
        <v>-7.4012799999999324E-2</v>
      </c>
      <c r="H78" s="308">
        <v>6.8</v>
      </c>
      <c r="I78" s="230">
        <v>3.7646336000000002</v>
      </c>
      <c r="J78" s="308">
        <f>IFERROR(I78/H78*100,"")</f>
        <v>55.362258823529423</v>
      </c>
      <c r="K78" s="131">
        <v>10.206979200000003</v>
      </c>
      <c r="L78" s="83">
        <f>IFERROR(I78-K78,"")</f>
        <v>-6.442345600000003</v>
      </c>
      <c r="M78" s="97">
        <f>IFERROR(IF(D78&gt;0,I78/D78*10,""),"")</f>
        <v>8.5885454109753177</v>
      </c>
      <c r="N78" s="75">
        <f>IFERROR(IF(F78&gt;0,K78/F78*10,""),"")</f>
        <v>22.899302093718848</v>
      </c>
      <c r="O78" s="147">
        <f t="shared" si="3"/>
        <v>-14.310756682743531</v>
      </c>
      <c r="Q78" s="54" t="s">
        <v>160</v>
      </c>
    </row>
    <row r="79" spans="1:17" s="1" customFormat="1" ht="15.75" x14ac:dyDescent="0.2">
      <c r="A79" s="101">
        <f t="shared" si="2"/>
        <v>669.41992000000005</v>
      </c>
      <c r="B79" s="210" t="s">
        <v>43</v>
      </c>
      <c r="C79" s="206">
        <v>656.73933880000004</v>
      </c>
      <c r="D79" s="131">
        <v>669.41992000000005</v>
      </c>
      <c r="E79" s="230">
        <f>IFERROR(D79/C79*100,0)</f>
        <v>101.93083929206526</v>
      </c>
      <c r="F79" s="131">
        <v>536.27970000000005</v>
      </c>
      <c r="G79" s="83">
        <f>IFERROR(D79-F79,"")</f>
        <v>133.14022</v>
      </c>
      <c r="H79" s="308">
        <v>629.1</v>
      </c>
      <c r="I79" s="230">
        <v>735.70015999999998</v>
      </c>
      <c r="J79" s="308">
        <f>IFERROR(I79/H79*100,"")</f>
        <v>116.94486727070417</v>
      </c>
      <c r="K79" s="131">
        <v>613.3719900000001</v>
      </c>
      <c r="L79" s="83">
        <f>IFERROR(I79-K79,"")</f>
        <v>122.32816999999989</v>
      </c>
      <c r="M79" s="97">
        <f>IFERROR(IF(D79&gt;0,I79/D79*10,""),"")</f>
        <v>10.990114545739839</v>
      </c>
      <c r="N79" s="75">
        <f>IFERROR(IF(F79&gt;0,K79/F79*10,""),"")</f>
        <v>11.437538844002486</v>
      </c>
      <c r="O79" s="147">
        <f t="shared" si="3"/>
        <v>-0.4474242982626464</v>
      </c>
      <c r="Q79" s="54" t="s">
        <v>160</v>
      </c>
    </row>
    <row r="80" spans="1:17" s="1" customFormat="1" ht="15.75" x14ac:dyDescent="0.2">
      <c r="A80" s="101">
        <f t="shared" si="2"/>
        <v>10.614292000000001</v>
      </c>
      <c r="B80" s="210" t="s">
        <v>44</v>
      </c>
      <c r="C80" s="206">
        <v>14.541</v>
      </c>
      <c r="D80" s="131">
        <v>10.614292000000001</v>
      </c>
      <c r="E80" s="230">
        <f>IFERROR(D80/C80*100,0)</f>
        <v>72.995612406299443</v>
      </c>
      <c r="F80" s="131">
        <v>7.6036840000000003</v>
      </c>
      <c r="G80" s="83">
        <f>IFERROR(D80-F80,"")</f>
        <v>3.0106080000000004</v>
      </c>
      <c r="H80" s="308">
        <v>13.336180000000002</v>
      </c>
      <c r="I80" s="230">
        <v>12.098507200000002</v>
      </c>
      <c r="J80" s="308">
        <f>IFERROR(I80/H80*100,"")</f>
        <v>90.719435400541983</v>
      </c>
      <c r="K80" s="131">
        <v>9.7633568999999998</v>
      </c>
      <c r="L80" s="83">
        <f>IFERROR(I80-K80,"")</f>
        <v>2.3351503000000022</v>
      </c>
      <c r="M80" s="97">
        <f>IFERROR(IF(D80&gt;0,I80/D80*10,""),"")</f>
        <v>11.398317664522516</v>
      </c>
      <c r="N80" s="75">
        <f>IFERROR(IF(F80&gt;0,K80/F80*10,""),"")</f>
        <v>12.84029807130333</v>
      </c>
      <c r="O80" s="147">
        <f t="shared" si="3"/>
        <v>-1.4419804067808144</v>
      </c>
      <c r="Q80" s="54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30">
        <f>IFERROR(D81/C81*100,0)</f>
        <v>0</v>
      </c>
      <c r="F81" s="131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IFERROR(I81-K81,"")</f>
        <v/>
      </c>
      <c r="M81" s="97" t="str">
        <f>IFERROR(IF(D81&gt;0,I81/D81*10,""),"")</f>
        <v/>
      </c>
      <c r="N81" s="75" t="str">
        <f>IFERROR(IF(F81&gt;0,K81/F81*10,""),"")</f>
        <v/>
      </c>
      <c r="O81" s="147" t="str">
        <f t="shared" si="3"/>
        <v/>
      </c>
      <c r="Q81" s="54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30">
        <f>IFERROR(D82/C82*100,0)</f>
        <v>0</v>
      </c>
      <c r="F82" s="131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IFERROR(I82-K82,"")</f>
        <v/>
      </c>
      <c r="M82" s="97" t="str">
        <f>IFERROR(IF(D82&gt;0,I82/D82*10,""),"")</f>
        <v/>
      </c>
      <c r="N82" s="75" t="str">
        <f>IFERROR(IF(F82&gt;0,K82/F82*10,""),"")</f>
        <v/>
      </c>
      <c r="O82" s="147" t="str">
        <f t="shared" si="3"/>
        <v/>
      </c>
      <c r="Q82" s="54" t="s">
        <v>160</v>
      </c>
    </row>
    <row r="83" spans="1:17" s="1" customFormat="1" ht="15.75" hidden="1" x14ac:dyDescent="0.2">
      <c r="A83" s="101" t="str">
        <f t="shared" si="2"/>
        <v>x</v>
      </c>
      <c r="B83" s="210" t="s">
        <v>45</v>
      </c>
      <c r="C83" s="206">
        <v>0.47799999999999998</v>
      </c>
      <c r="D83" s="131">
        <v>0</v>
      </c>
      <c r="E83" s="230">
        <f>IFERROR(D83/C83*100,0)</f>
        <v>0</v>
      </c>
      <c r="F83" s="131">
        <v>0</v>
      </c>
      <c r="G83" s="83">
        <f>IFERROR(D83-F83,"")</f>
        <v>0</v>
      </c>
      <c r="H83" s="308">
        <v>0.2</v>
      </c>
      <c r="I83" s="230">
        <v>0</v>
      </c>
      <c r="J83" s="308">
        <f>IFERROR(I83/H83*100,"")</f>
        <v>0</v>
      </c>
      <c r="K83" s="131">
        <v>0</v>
      </c>
      <c r="L83" s="83">
        <f>IFERROR(I83-K83,"")</f>
        <v>0</v>
      </c>
      <c r="M83" s="97" t="str">
        <f>IFERROR(IF(D83&gt;0,I83/D83*10,""),"")</f>
        <v/>
      </c>
      <c r="N83" s="75" t="str">
        <f>IFERROR(IF(F83&gt;0,K83/F83*10,""),"")</f>
        <v/>
      </c>
      <c r="O83" s="147" t="str">
        <f t="shared" si="3"/>
        <v/>
      </c>
      <c r="Q83" s="54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30">
        <f>IFERROR(D84/C84*100,0)</f>
        <v>0</v>
      </c>
      <c r="F84" s="131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IFERROR(I84-K84,"")</f>
        <v/>
      </c>
      <c r="M84" s="97" t="str">
        <f>IFERROR(IF(D84&gt;0,I84/D84*10,""),"")</f>
        <v/>
      </c>
      <c r="N84" s="75" t="str">
        <f>IFERROR(IF(F84&gt;0,K84/F84*10,""),"")</f>
        <v/>
      </c>
      <c r="O84" s="147" t="str">
        <f t="shared" si="3"/>
        <v/>
      </c>
      <c r="Q84" s="54" t="s">
        <v>160</v>
      </c>
    </row>
    <row r="85" spans="1:17" s="1" customFormat="1" ht="15.75" x14ac:dyDescent="0.2">
      <c r="A85" s="101">
        <f t="shared" si="2"/>
        <v>24.8755728</v>
      </c>
      <c r="B85" s="210" t="s">
        <v>46</v>
      </c>
      <c r="C85" s="206">
        <v>25.951499999999999</v>
      </c>
      <c r="D85" s="131">
        <v>24.8755728</v>
      </c>
      <c r="E85" s="230">
        <f>IFERROR(D85/C85*100,0)</f>
        <v>95.854084734986429</v>
      </c>
      <c r="F85" s="131">
        <v>14.972947000000001</v>
      </c>
      <c r="G85" s="83">
        <f>IFERROR(D85-F85,"")</f>
        <v>9.9026257999999991</v>
      </c>
      <c r="H85" s="308">
        <v>26.84</v>
      </c>
      <c r="I85" s="230">
        <v>39.193575200000005</v>
      </c>
      <c r="J85" s="308">
        <f>IFERROR(I85/H85*100,"")</f>
        <v>146.02673323397914</v>
      </c>
      <c r="K85" s="131">
        <v>23.097690000000004</v>
      </c>
      <c r="L85" s="83">
        <f>IFERROR(I85-K85,"")</f>
        <v>16.095885200000001</v>
      </c>
      <c r="M85" s="97">
        <f>IFERROR(IF(D85&gt;0,I85/D85*10,""),"")</f>
        <v>15.755848323621318</v>
      </c>
      <c r="N85" s="75">
        <f>IFERROR(IF(F85&gt;0,K85/F85*10,""),"")</f>
        <v>15.426281813459969</v>
      </c>
      <c r="O85" s="147">
        <f t="shared" si="3"/>
        <v>0.32956651016134941</v>
      </c>
      <c r="Q85" s="54" t="s">
        <v>160</v>
      </c>
    </row>
    <row r="86" spans="1:17" s="1" customFormat="1" ht="15.75" x14ac:dyDescent="0.2">
      <c r="A86" s="101">
        <f t="shared" si="2"/>
        <v>57.576625600000007</v>
      </c>
      <c r="B86" s="210" t="s">
        <v>47</v>
      </c>
      <c r="C86" s="206">
        <v>54.814369999999997</v>
      </c>
      <c r="D86" s="131">
        <v>57.576625600000007</v>
      </c>
      <c r="E86" s="230">
        <f>IFERROR(D86/C86*100,0)</f>
        <v>105.03929097424638</v>
      </c>
      <c r="F86" s="131">
        <v>28.052750000000003</v>
      </c>
      <c r="G86" s="83">
        <f>IFERROR(D86-F86,"")</f>
        <v>29.523875600000004</v>
      </c>
      <c r="H86" s="308">
        <v>34</v>
      </c>
      <c r="I86" s="230">
        <v>57.247850399999997</v>
      </c>
      <c r="J86" s="308">
        <f>IFERROR(I86/H86*100,"")</f>
        <v>168.3760305882353</v>
      </c>
      <c r="K86" s="131">
        <v>38.716128000000005</v>
      </c>
      <c r="L86" s="83">
        <f>IFERROR(I86-K86,"")</f>
        <v>18.531722399999992</v>
      </c>
      <c r="M86" s="97">
        <f>IFERROR(IF(D86&gt;0,I86/D86*10,""),"")</f>
        <v>9.9428977998321582</v>
      </c>
      <c r="N86" s="75">
        <f>IFERROR(IF(F86&gt;0,K86/F86*10,""),"")</f>
        <v>13.801188118811883</v>
      </c>
      <c r="O86" s="147">
        <f t="shared" si="3"/>
        <v>-3.8582903189797246</v>
      </c>
      <c r="Q86" s="54" t="s">
        <v>160</v>
      </c>
    </row>
    <row r="87" spans="1:17" s="1" customFormat="1" ht="15.75" x14ac:dyDescent="0.2">
      <c r="A87" s="101">
        <f t="shared" si="2"/>
        <v>4.9841480000000011</v>
      </c>
      <c r="B87" s="210" t="s">
        <v>48</v>
      </c>
      <c r="C87" s="206">
        <v>6.0743299999999998</v>
      </c>
      <c r="D87" s="131">
        <v>4.9841480000000011</v>
      </c>
      <c r="E87" s="230">
        <f>IFERROR(D87/C87*100,0)</f>
        <v>82.052637904098091</v>
      </c>
      <c r="F87" s="131">
        <v>2.923041</v>
      </c>
      <c r="G87" s="83">
        <f>IFERROR(D87-F87,"")</f>
        <v>2.0611070000000011</v>
      </c>
      <c r="H87" s="308">
        <v>1.8</v>
      </c>
      <c r="I87" s="230">
        <v>3.3560280000000002</v>
      </c>
      <c r="J87" s="308">
        <f>IFERROR(I87/H87*100,"")</f>
        <v>186.446</v>
      </c>
      <c r="K87" s="131">
        <v>3.6540790000000012</v>
      </c>
      <c r="L87" s="83">
        <f>IFERROR(I87-K87,"")</f>
        <v>-0.29805100000000095</v>
      </c>
      <c r="M87" s="97">
        <f>IFERROR(IF(D87&gt;0,I87/D87*10,""),"")</f>
        <v>6.7334035827186502</v>
      </c>
      <c r="N87" s="75">
        <f>IFERROR(IF(F87&gt;0,K87/F87*10,""),"")</f>
        <v>12.500950209045993</v>
      </c>
      <c r="O87" s="147">
        <f t="shared" si="3"/>
        <v>-5.7675466263273423</v>
      </c>
      <c r="Q87" s="54" t="s">
        <v>160</v>
      </c>
    </row>
    <row r="88" spans="1:17" s="1" customFormat="1" ht="15.75" x14ac:dyDescent="0.2">
      <c r="A88" s="101">
        <f t="shared" si="2"/>
        <v>2.174328</v>
      </c>
      <c r="B88" s="205" t="s">
        <v>49</v>
      </c>
      <c r="C88" s="206">
        <v>3.11</v>
      </c>
      <c r="D88" s="131">
        <v>2.174328</v>
      </c>
      <c r="E88" s="230">
        <f>IFERROR(D88/C88*100,0)</f>
        <v>69.91408360128618</v>
      </c>
      <c r="F88" s="131">
        <v>1.0921130000000001</v>
      </c>
      <c r="G88" s="83">
        <f>IFERROR(D88-F88,"")</f>
        <v>1.0822149999999999</v>
      </c>
      <c r="H88" s="308">
        <v>2.5</v>
      </c>
      <c r="I88" s="230">
        <v>2.1008</v>
      </c>
      <c r="J88" s="308">
        <f>IFERROR(I88/H88*100,"")</f>
        <v>84.031999999999996</v>
      </c>
      <c r="K88" s="131">
        <v>1.7940428000000002</v>
      </c>
      <c r="L88" s="83">
        <f>IFERROR(I88-K88,"")</f>
        <v>0.30675719999999984</v>
      </c>
      <c r="M88" s="95">
        <f>IFERROR(IF(D88&gt;0,I88/D88*10,""),"")</f>
        <v>9.6618357487922708</v>
      </c>
      <c r="N88" s="75">
        <f>IFERROR(IF(F88&gt;0,K88/F88*10,""),"")</f>
        <v>16.427263479145473</v>
      </c>
      <c r="O88" s="147">
        <f t="shared" si="3"/>
        <v>-6.7654277303532027</v>
      </c>
      <c r="Q88" s="54" t="s">
        <v>160</v>
      </c>
    </row>
    <row r="89" spans="1:17" s="13" customFormat="1" ht="15.75" x14ac:dyDescent="0.25">
      <c r="A89" s="101">
        <f t="shared" si="2"/>
        <v>10.6258464</v>
      </c>
      <c r="B89" s="208" t="s">
        <v>50</v>
      </c>
      <c r="C89" s="209">
        <v>16.20965</v>
      </c>
      <c r="D89" s="132">
        <v>10.6258464</v>
      </c>
      <c r="E89" s="237">
        <f>IFERROR(D89/C89*100,0)</f>
        <v>65.552596138719849</v>
      </c>
      <c r="F89" s="229">
        <v>4.4662200000000007</v>
      </c>
      <c r="G89" s="82">
        <f>D89-F89</f>
        <v>6.1596263999999996</v>
      </c>
      <c r="H89" s="307">
        <v>17.125999999999998</v>
      </c>
      <c r="I89" s="237">
        <v>9.3685176000000006</v>
      </c>
      <c r="J89" s="351">
        <f>IFERROR(I89/H89*100,"")</f>
        <v>54.70347775312392</v>
      </c>
      <c r="K89" s="229">
        <v>4.6060949000000013</v>
      </c>
      <c r="L89" s="82">
        <f>SUM(L90:L101)</f>
        <v>4.7624227000000001</v>
      </c>
      <c r="M89" s="71">
        <f>IF(D89&gt;0,I89/D89*10,"")</f>
        <v>8.8167259786476873</v>
      </c>
      <c r="N89" s="21">
        <f>IF(F89&gt;0,K89/F89*10,"")</f>
        <v>10.313184079601992</v>
      </c>
      <c r="O89" s="146">
        <f t="shared" si="3"/>
        <v>-1.496458100954305</v>
      </c>
      <c r="Q89" s="54" t="s">
        <v>160</v>
      </c>
    </row>
    <row r="90" spans="1:17" s="1" customFormat="1" ht="15.75" x14ac:dyDescent="0.2">
      <c r="A90" s="101">
        <f t="shared" si="2"/>
        <v>1.0504</v>
      </c>
      <c r="B90" s="210" t="s">
        <v>97</v>
      </c>
      <c r="C90" s="206">
        <v>1.04505</v>
      </c>
      <c r="D90" s="131">
        <v>1.0504</v>
      </c>
      <c r="E90" s="230">
        <f>IFERROR(D90/C90*100,0)</f>
        <v>100.51193722788383</v>
      </c>
      <c r="F90" s="131">
        <v>0.67771000000000003</v>
      </c>
      <c r="G90" s="84">
        <f>IFERROR(D90-F90,"")</f>
        <v>0.37268999999999997</v>
      </c>
      <c r="H90" s="309">
        <v>1.8</v>
      </c>
      <c r="I90" s="230">
        <v>0.8812856</v>
      </c>
      <c r="J90" s="308">
        <f>IFERROR(I90/H90*100,"")</f>
        <v>48.96031111111111</v>
      </c>
      <c r="K90" s="131">
        <v>0.81758490000000017</v>
      </c>
      <c r="L90" s="84">
        <f>IFERROR(I90-K90,"")</f>
        <v>6.3700699999999832E-2</v>
      </c>
      <c r="M90" s="97">
        <f>IFERROR(IF(D90&gt;0,I90/D90*10,""),"")</f>
        <v>8.39</v>
      </c>
      <c r="N90" s="75">
        <f>IFERROR(IF(F90&gt;0,K90/F90*10,""),"")</f>
        <v>12.06393442622951</v>
      </c>
      <c r="O90" s="147">
        <f t="shared" si="3"/>
        <v>-3.6739344262295095</v>
      </c>
      <c r="Q90" s="54" t="s">
        <v>160</v>
      </c>
    </row>
    <row r="91" spans="1:17" s="1" customFormat="1" ht="15" hidden="1" customHeight="1" x14ac:dyDescent="0.2">
      <c r="A91" s="101" t="str">
        <f t="shared" si="2"/>
        <v>x</v>
      </c>
      <c r="B91" s="210" t="s">
        <v>98</v>
      </c>
      <c r="C91" s="206"/>
      <c r="D91" s="131">
        <v>0</v>
      </c>
      <c r="E91" s="230">
        <f>IFERROR(D91/C91*100,0)</f>
        <v>0</v>
      </c>
      <c r="F91" s="131">
        <v>0</v>
      </c>
      <c r="G91" s="83">
        <f>IFERROR(D91-F91,"")</f>
        <v>0</v>
      </c>
      <c r="H91" s="308"/>
      <c r="I91" s="230">
        <v>0</v>
      </c>
      <c r="J91" s="308" t="str">
        <f>IFERROR(I91/H91*100,"")</f>
        <v/>
      </c>
      <c r="K91" s="131">
        <v>0</v>
      </c>
      <c r="L91" s="83">
        <f>IFERROR(I91-K91,"")</f>
        <v>0</v>
      </c>
      <c r="M91" s="97" t="str">
        <f>IFERROR(IF(D91&gt;0,I91/D91*10,""),"")</f>
        <v/>
      </c>
      <c r="N91" s="75" t="str">
        <f>IFERROR(IF(F91&gt;0,K91/F91*10,""),"")</f>
        <v/>
      </c>
      <c r="O91" s="147" t="str">
        <f t="shared" si="3"/>
        <v/>
      </c>
      <c r="Q91" s="54" t="s">
        <v>160</v>
      </c>
    </row>
    <row r="92" spans="1:17" s="1" customFormat="1" ht="15.75" x14ac:dyDescent="0.2">
      <c r="A92" s="101">
        <f t="shared" si="2"/>
        <v>6.3748776000000005</v>
      </c>
      <c r="B92" s="210" t="s">
        <v>61</v>
      </c>
      <c r="C92" s="206">
        <v>11.912100000000001</v>
      </c>
      <c r="D92" s="131">
        <v>6.3748776000000005</v>
      </c>
      <c r="E92" s="230">
        <f>IFERROR(D92/C92*100,0)</f>
        <v>53.515984587100519</v>
      </c>
      <c r="F92" s="131">
        <v>0.54550100000000001</v>
      </c>
      <c r="G92" s="83">
        <f>IFERROR(D92-F92,"")</f>
        <v>5.8293766000000007</v>
      </c>
      <c r="H92" s="308">
        <v>10.526</v>
      </c>
      <c r="I92" s="230">
        <v>5.0912888000000009</v>
      </c>
      <c r="J92" s="308">
        <f>IFERROR(I92/H92*100,"")</f>
        <v>48.368694660839836</v>
      </c>
      <c r="K92" s="131">
        <v>0.64771300000000009</v>
      </c>
      <c r="L92" s="83">
        <f>IFERROR(I92-K92,"")</f>
        <v>4.4435758000000005</v>
      </c>
      <c r="M92" s="97">
        <f>IFERROR(IF(D92&gt;0,I92/D92*10,""),"")</f>
        <v>7.9864887131323128</v>
      </c>
      <c r="N92" s="75">
        <f>IFERROR(IF(F92&gt;0,K92/F92*10,""),"")</f>
        <v>11.873727087576375</v>
      </c>
      <c r="O92" s="147">
        <f t="shared" si="3"/>
        <v>-3.8872383744440624</v>
      </c>
      <c r="Q92" s="54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30">
        <f>IFERROR(D93/C93*100,0)</f>
        <v>0</v>
      </c>
      <c r="F93" s="131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IFERROR(I93-K93,"")</f>
        <v/>
      </c>
      <c r="M93" s="97" t="str">
        <f>IFERROR(IF(D93&gt;0,I93/D93*10,""),"")</f>
        <v/>
      </c>
      <c r="N93" s="75" t="str">
        <f>IFERROR(IF(F93&gt;0,K93/F93*10,""),"")</f>
        <v/>
      </c>
      <c r="O93" s="147" t="str">
        <f t="shared" si="3"/>
        <v/>
      </c>
      <c r="Q93" s="54" t="s">
        <v>160</v>
      </c>
    </row>
    <row r="94" spans="1:17" s="1" customFormat="1" ht="15.75" x14ac:dyDescent="0.2">
      <c r="A94" s="101">
        <f t="shared" si="2"/>
        <v>6.8276000000000003E-2</v>
      </c>
      <c r="B94" s="210" t="s">
        <v>51</v>
      </c>
      <c r="C94" s="206">
        <v>0.27050000000000002</v>
      </c>
      <c r="D94" s="131">
        <v>6.8276000000000003E-2</v>
      </c>
      <c r="E94" s="230">
        <f>IFERROR(D94/C94*100,0)</f>
        <v>25.240665434380777</v>
      </c>
      <c r="F94" s="131">
        <v>0.15887300000000001</v>
      </c>
      <c r="G94" s="83">
        <f>IFERROR(D94-F94,"")</f>
        <v>-9.0597000000000011E-2</v>
      </c>
      <c r="H94" s="308">
        <v>0.1</v>
      </c>
      <c r="I94" s="230">
        <v>5.4620799999999997E-2</v>
      </c>
      <c r="J94" s="308">
        <f>IFERROR(I94/H94*100,"")</f>
        <v>54.620799999999988</v>
      </c>
      <c r="K94" s="131">
        <v>0.15642880000000003</v>
      </c>
      <c r="L94" s="83">
        <f>IFERROR(I94-K94,"")</f>
        <v>-0.10180800000000004</v>
      </c>
      <c r="M94" s="97">
        <f>IFERROR(IF(D94&gt;0,I94/D94*10,""),"")</f>
        <v>7.9999999999999991</v>
      </c>
      <c r="N94" s="75">
        <f>IFERROR(IF(F94&gt;0,K94/F94*10,""),"")</f>
        <v>9.8461538461538485</v>
      </c>
      <c r="O94" s="147">
        <f t="shared" si="3"/>
        <v>-1.8461538461538494</v>
      </c>
      <c r="Q94" s="54" t="s">
        <v>160</v>
      </c>
    </row>
    <row r="95" spans="1:17" s="1" customFormat="1" ht="15" customHeight="1" x14ac:dyDescent="0.2">
      <c r="A95" s="101">
        <f t="shared" si="2"/>
        <v>0.35923680000000002</v>
      </c>
      <c r="B95" s="210" t="s">
        <v>52</v>
      </c>
      <c r="C95" s="206">
        <v>0.34200000000000003</v>
      </c>
      <c r="D95" s="131">
        <v>0.35923680000000002</v>
      </c>
      <c r="E95" s="230">
        <f>IFERROR(D95/C95*100,0)</f>
        <v>105.04</v>
      </c>
      <c r="F95" s="131">
        <v>0.57772000000000001</v>
      </c>
      <c r="G95" s="83">
        <f>IFERROR(D95-F95,"")</f>
        <v>-0.21848319999999999</v>
      </c>
      <c r="H95" s="308">
        <v>1.2</v>
      </c>
      <c r="I95" s="230">
        <v>0.28255760000000008</v>
      </c>
      <c r="J95" s="308">
        <f>IFERROR(I95/H95*100,"")</f>
        <v>23.546466666666674</v>
      </c>
      <c r="K95" s="131">
        <v>1.0730038000000002</v>
      </c>
      <c r="L95" s="83">
        <f>IFERROR(I95-K95,"")</f>
        <v>-0.7904462000000001</v>
      </c>
      <c r="M95" s="97">
        <f>IFERROR(IF(D95&gt;0,I95/D95*10,""),"")</f>
        <v>7.8654970760233933</v>
      </c>
      <c r="N95" s="75">
        <f>IFERROR(IF(F95&gt;0,K95/F95*10,""),"")</f>
        <v>18.573076923076925</v>
      </c>
      <c r="O95" s="147">
        <f t="shared" si="3"/>
        <v>-10.707579847053532</v>
      </c>
      <c r="Q95" s="54" t="s">
        <v>160</v>
      </c>
    </row>
    <row r="96" spans="1:17" s="1" customFormat="1" ht="15.75" x14ac:dyDescent="0.2">
      <c r="A96" s="101">
        <f t="shared" si="2"/>
        <v>2.7730560000000004</v>
      </c>
      <c r="B96" s="210" t="s">
        <v>53</v>
      </c>
      <c r="C96" s="206">
        <v>2.64</v>
      </c>
      <c r="D96" s="131">
        <v>2.7730560000000004</v>
      </c>
      <c r="E96" s="230">
        <f>IFERROR(D96/C96*100,0)</f>
        <v>105.04</v>
      </c>
      <c r="F96" s="131">
        <v>2.5064159999999998</v>
      </c>
      <c r="G96" s="83">
        <f>IFERROR(D96-F96,"")</f>
        <v>0.26664000000000065</v>
      </c>
      <c r="H96" s="308">
        <v>3.5</v>
      </c>
      <c r="I96" s="230">
        <v>3.0587647999999996</v>
      </c>
      <c r="J96" s="308">
        <f>IFERROR(I96/H96*100,"")</f>
        <v>87.39327999999999</v>
      </c>
      <c r="K96" s="131">
        <v>1.9113644000000005</v>
      </c>
      <c r="L96" s="83">
        <f>IFERROR(I96-K96,"")</f>
        <v>1.1474003999999991</v>
      </c>
      <c r="M96" s="97">
        <f>IFERROR(IF(D96&gt;0,I96/D96*10,""),"")</f>
        <v>11.030303030303028</v>
      </c>
      <c r="N96" s="75">
        <f>IFERROR(IF(F96&gt;0,K96/F96*10,""),"")</f>
        <v>7.6258865248226986</v>
      </c>
      <c r="O96" s="147">
        <f t="shared" si="3"/>
        <v>3.404416505480329</v>
      </c>
      <c r="Q96" s="54" t="s">
        <v>160</v>
      </c>
    </row>
    <row r="97" spans="1:17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30">
        <f>IFERROR(D97/C97*100,0)</f>
        <v>0</v>
      </c>
      <c r="F97" s="131" t="e">
        <v>#VALUE!</v>
      </c>
      <c r="G97" s="83" t="str">
        <f>IFERROR(D97-F97,"")</f>
        <v/>
      </c>
      <c r="H97" s="308"/>
      <c r="I97" s="230" t="e">
        <v>#VALUE!</v>
      </c>
      <c r="J97" s="308" t="str">
        <f>IFERROR(I97/H97*100,"")</f>
        <v/>
      </c>
      <c r="K97" s="131" t="e">
        <v>#VALUE!</v>
      </c>
      <c r="L97" s="83" t="str">
        <f>IFERROR(I97-K97,"")</f>
        <v/>
      </c>
      <c r="M97" s="92" t="str">
        <f>IFERROR(IF(D97&gt;0,I97/D97*10,""),"")</f>
        <v/>
      </c>
      <c r="N97" s="75" t="str">
        <f>IFERROR(IF(F97&gt;0,K97/F97*10,""),"")</f>
        <v/>
      </c>
      <c r="O97" s="147" t="str">
        <f t="shared" si="3"/>
        <v/>
      </c>
      <c r="Q97" s="54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30">
        <f>IFERROR(D98/C98*100,0)</f>
        <v>0</v>
      </c>
      <c r="F98" s="131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IFERROR(I98-K98,"")</f>
        <v/>
      </c>
      <c r="M98" s="92" t="str">
        <f>IFERROR(IF(D98&gt;0,I98/D98*10,""),"")</f>
        <v/>
      </c>
      <c r="N98" s="75" t="str">
        <f>IFERROR(IF(F98&gt;0,K98/F98*10,""),"")</f>
        <v/>
      </c>
      <c r="O98" s="147" t="str">
        <f t="shared" si="3"/>
        <v/>
      </c>
      <c r="Q98" s="54" t="s">
        <v>160</v>
      </c>
    </row>
    <row r="99" spans="1:17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30">
        <f>IFERROR(D99/C99*100,0)</f>
        <v>0</v>
      </c>
      <c r="F99" s="131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IFERROR(I99-K99,"")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7" t="str">
        <f t="shared" si="3"/>
        <v/>
      </c>
      <c r="Q99" s="54" t="s">
        <v>160</v>
      </c>
    </row>
    <row r="100" spans="1:17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30">
        <f>IFERROR(D100/C100*100,0)</f>
        <v>0</v>
      </c>
      <c r="F100" s="131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IFERROR(I100-K100,"")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7" t="str">
        <f t="shared" si="3"/>
        <v/>
      </c>
      <c r="Q100" s="54" t="s">
        <v>160</v>
      </c>
    </row>
    <row r="101" spans="1:17" s="1" customFormat="1" ht="15" hidden="1" customHeight="1" x14ac:dyDescent="0.2">
      <c r="A101" s="101" t="str">
        <f t="shared" si="2"/>
        <v>x</v>
      </c>
      <c r="B101" s="213" t="s">
        <v>99</v>
      </c>
      <c r="C101" s="193">
        <v>0</v>
      </c>
      <c r="D101" s="133">
        <v>0</v>
      </c>
      <c r="E101" s="238">
        <f>IFERROR(D101/C101*100,0)</f>
        <v>0</v>
      </c>
      <c r="F101" s="133">
        <v>0</v>
      </c>
      <c r="G101" s="91">
        <f>IFERROR(D101-F101,"")</f>
        <v>0</v>
      </c>
      <c r="H101" s="316"/>
      <c r="I101" s="238">
        <v>0</v>
      </c>
      <c r="J101" s="308" t="str">
        <f>IFERROR(I101/H101*100,"")</f>
        <v/>
      </c>
      <c r="K101" s="133">
        <v>0</v>
      </c>
      <c r="L101" s="91">
        <f>IFERROR(I101-K101,"")</f>
        <v>0</v>
      </c>
      <c r="M101" s="122" t="str">
        <f>IFERROR(IF(D101&gt;0,I101/D101*10,""),"")</f>
        <v/>
      </c>
      <c r="N101" s="80" t="str">
        <f>IFERROR(IF(F101&gt;0,K101/F101*10,""),"")</f>
        <v/>
      </c>
      <c r="O101" s="148" t="str">
        <f t="shared" si="3"/>
        <v/>
      </c>
      <c r="Q101" s="54" t="s">
        <v>160</v>
      </c>
    </row>
  </sheetData>
  <mergeCells count="6">
    <mergeCell ref="B2:O2"/>
    <mergeCell ref="M3:O3"/>
    <mergeCell ref="B3:B4"/>
    <mergeCell ref="D3:G3"/>
    <mergeCell ref="C3:C4"/>
    <mergeCell ref="H3:L3"/>
  </mergeCells>
  <printOptions horizontalCentered="1"/>
  <pageMargins left="0" right="0" top="0" bottom="0" header="0" footer="0"/>
  <pageSetup paperSize="9" scale="36" orientation="landscape" r:id="rId1"/>
  <rowBreaks count="1" manualBreakCount="1">
    <brk id="52" min="1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R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140625" style="7" hidden="1" customWidth="1"/>
    <col min="2" max="2" width="33" style="7" customWidth="1"/>
    <col min="3" max="3" width="15.28515625" style="7" customWidth="1"/>
    <col min="4" max="4" width="10.7109375" style="7" customWidth="1"/>
    <col min="5" max="5" width="11.85546875" style="7" customWidth="1"/>
    <col min="6" max="7" width="10.7109375" style="7" customWidth="1"/>
    <col min="8" max="8" width="23.42578125" style="7" customWidth="1"/>
    <col min="9" max="9" width="11.42578125" style="7" customWidth="1"/>
    <col min="10" max="10" width="12.140625" style="7" customWidth="1"/>
    <col min="11" max="11" width="10.7109375" style="7" customWidth="1"/>
    <col min="12" max="12" width="11.7109375" style="7" customWidth="1"/>
    <col min="13" max="13" width="9.42578125" style="7" customWidth="1"/>
    <col min="14" max="14" width="8.5703125" style="7" customWidth="1"/>
    <col min="15" max="15" width="10.7109375" style="7" customWidth="1"/>
    <col min="16" max="16" width="22.7109375" style="7" customWidth="1"/>
    <col min="17" max="17" width="23.7109375" style="7" hidden="1" customWidth="1"/>
    <col min="18" max="18" width="18.85546875" style="7" customWidth="1"/>
    <col min="19" max="16384" width="9.140625" style="7"/>
  </cols>
  <sheetData>
    <row r="1" spans="1:18" ht="16.5" customHeight="1" x14ac:dyDescent="0.2">
      <c r="B1" s="381" t="s">
        <v>75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/>
      <c r="Q1" s="109"/>
      <c r="R1" s="177">
        <v>44092</v>
      </c>
    </row>
    <row r="2" spans="1:18" ht="16.5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11" t="s">
        <v>119</v>
      </c>
    </row>
    <row r="3" spans="1:18" s="8" customFormat="1" ht="33.75" customHeight="1" x14ac:dyDescent="0.2">
      <c r="B3" s="358" t="s">
        <v>0</v>
      </c>
      <c r="C3" s="365" t="s">
        <v>164</v>
      </c>
      <c r="D3" s="373" t="s">
        <v>147</v>
      </c>
      <c r="E3" s="374"/>
      <c r="F3" s="375"/>
      <c r="G3" s="375"/>
      <c r="H3" s="382" t="s">
        <v>148</v>
      </c>
      <c r="I3" s="376"/>
      <c r="J3" s="376"/>
      <c r="K3" s="376"/>
      <c r="L3" s="383"/>
      <c r="M3" s="370" t="s">
        <v>146</v>
      </c>
      <c r="N3" s="371"/>
      <c r="O3" s="372"/>
      <c r="P3" s="111" t="s">
        <v>131</v>
      </c>
      <c r="Q3" s="7"/>
    </row>
    <row r="4" spans="1:18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294" t="s">
        <v>167</v>
      </c>
      <c r="H4" s="326" t="s">
        <v>168</v>
      </c>
      <c r="I4" s="333" t="s">
        <v>166</v>
      </c>
      <c r="J4" s="352" t="s">
        <v>169</v>
      </c>
      <c r="K4" s="192" t="s">
        <v>163</v>
      </c>
      <c r="L4" s="192" t="s">
        <v>167</v>
      </c>
      <c r="M4" s="198" t="s">
        <v>166</v>
      </c>
      <c r="N4" s="192" t="s">
        <v>163</v>
      </c>
      <c r="O4" s="192" t="s">
        <v>167</v>
      </c>
      <c r="P4" s="115" t="s">
        <v>155</v>
      </c>
    </row>
    <row r="5" spans="1:18" s="54" customFormat="1" ht="15.75" x14ac:dyDescent="0.25">
      <c r="A5" s="101">
        <f>IF(OR(D5="",D5=0),"x",D5)</f>
        <v>761.125092</v>
      </c>
      <c r="B5" s="199" t="s">
        <v>1</v>
      </c>
      <c r="C5" s="272">
        <v>1027.0056763</v>
      </c>
      <c r="D5" s="200">
        <v>761.125092</v>
      </c>
      <c r="E5" s="235">
        <f>IFERROR(D5/C5*100,0)</f>
        <v>74.111089117064111</v>
      </c>
      <c r="F5" s="234">
        <v>921.02748399999984</v>
      </c>
      <c r="G5" s="81">
        <f>IFERROR(D5-F5,"")</f>
        <v>-159.90239199999985</v>
      </c>
      <c r="H5" s="306">
        <v>41578.342000000004</v>
      </c>
      <c r="I5" s="235">
        <v>34504.970447999993</v>
      </c>
      <c r="J5" s="306">
        <f>IFERROR(I5/H5*100,"")</f>
        <v>82.987846047348384</v>
      </c>
      <c r="K5" s="234">
        <v>35910.015959999997</v>
      </c>
      <c r="L5" s="81">
        <f>IFERROR((I5-K5),"")</f>
        <v>-1405.0455120000042</v>
      </c>
      <c r="M5" s="202">
        <f>IFERROR(IF(D5&gt;0,I5/D5*10,""),"")</f>
        <v>453.34164923313278</v>
      </c>
      <c r="N5" s="72">
        <f>IFERROR(IF(F5&gt;0,K5/F5*10,""),"")</f>
        <v>389.89081850243679</v>
      </c>
      <c r="O5" s="216">
        <f>IFERROR(M5-N5,"")</f>
        <v>63.450830730695998</v>
      </c>
      <c r="P5" s="123" t="str">
        <f>IF(L5&gt;K5,"проверка","")</f>
        <v/>
      </c>
      <c r="Q5" s="54" t="s">
        <v>160</v>
      </c>
    </row>
    <row r="6" spans="1:18" s="13" customFormat="1" ht="15.75" x14ac:dyDescent="0.25">
      <c r="A6" s="101">
        <f t="shared" ref="A6:A69" si="0">IF(OR(D6="",D6=0),"x",D6)</f>
        <v>342.41858300000001</v>
      </c>
      <c r="B6" s="203" t="s">
        <v>2</v>
      </c>
      <c r="C6" s="204">
        <v>554.46436000000006</v>
      </c>
      <c r="D6" s="194">
        <v>342.41858300000001</v>
      </c>
      <c r="E6" s="236">
        <f>IFERROR(D6/C6*100,0)</f>
        <v>61.756644376565518</v>
      </c>
      <c r="F6" s="229">
        <v>475.21934199999998</v>
      </c>
      <c r="G6" s="82">
        <f>IFERROR(D6-F6,"")</f>
        <v>-132.80075899999997</v>
      </c>
      <c r="H6" s="307">
        <v>22108.700000000004</v>
      </c>
      <c r="I6" s="236">
        <v>15280.572059999999</v>
      </c>
      <c r="J6" s="307">
        <f>IFERROR(I6/H6*100,"")</f>
        <v>69.11565157607636</v>
      </c>
      <c r="K6" s="229">
        <v>17853.932304000002</v>
      </c>
      <c r="L6" s="82">
        <f>IFERROR((I6-K6),"")</f>
        <v>-2573.3602440000031</v>
      </c>
      <c r="M6" s="94">
        <f>IFERROR(IF(D6&gt;0,I6/D6*10,""),"")</f>
        <v>446.25417014823631</v>
      </c>
      <c r="N6" s="73">
        <f>IFERROR(IF(F6&gt;0,K6/F6*10,""),"")</f>
        <v>375.69877162112653</v>
      </c>
      <c r="O6" s="139">
        <f t="shared" ref="O6:O69" si="1">IFERROR(M6-N6,"")</f>
        <v>70.555398527109787</v>
      </c>
      <c r="P6" s="123" t="str">
        <f>IF(L6&gt;K6,"проверка","")</f>
        <v/>
      </c>
      <c r="Q6" s="54" t="s">
        <v>160</v>
      </c>
    </row>
    <row r="7" spans="1:18" s="1" customFormat="1" ht="15.75" x14ac:dyDescent="0.25">
      <c r="A7" s="101">
        <f t="shared" si="0"/>
        <v>28.406755</v>
      </c>
      <c r="B7" s="205" t="s">
        <v>3</v>
      </c>
      <c r="C7" s="206">
        <v>58.66939</v>
      </c>
      <c r="D7" s="195">
        <v>28.406755</v>
      </c>
      <c r="E7" s="230">
        <f>IFERROR(D7/C7*100,0)</f>
        <v>48.418357511472337</v>
      </c>
      <c r="F7" s="230">
        <v>45.89328900000001</v>
      </c>
      <c r="G7" s="83">
        <f>IFERROR(D7-F7,"")</f>
        <v>-17.48653400000001</v>
      </c>
      <c r="H7" s="308">
        <v>2306.8000000000002</v>
      </c>
      <c r="I7" s="230">
        <v>1451.2168320000003</v>
      </c>
      <c r="J7" s="308">
        <f>IFERROR(I7/H7*100,"")</f>
        <v>62.910388070053756</v>
      </c>
      <c r="K7" s="131">
        <v>1943.7529019999999</v>
      </c>
      <c r="L7" s="83">
        <f>IFERROR((I7-K7),"")</f>
        <v>-492.53606999999965</v>
      </c>
      <c r="M7" s="95">
        <f>IFERROR(IF(D7&gt;0,I7/D7*10,""),"")</f>
        <v>510.87033066606875</v>
      </c>
      <c r="N7" s="74">
        <f>IFERROR(IF(F7&gt;0,K7/F7*10,""),"")</f>
        <v>423.53750283619888</v>
      </c>
      <c r="O7" s="140">
        <f t="shared" si="1"/>
        <v>87.332827829869871</v>
      </c>
      <c r="P7" s="123" t="str">
        <f>IF(L7&gt;K7,"проверка","")</f>
        <v/>
      </c>
      <c r="Q7" s="54" t="s">
        <v>160</v>
      </c>
    </row>
    <row r="8" spans="1:18" s="1" customFormat="1" ht="15.75" x14ac:dyDescent="0.25">
      <c r="A8" s="101">
        <f t="shared" si="0"/>
        <v>3.7551799999999997</v>
      </c>
      <c r="B8" s="205" t="s">
        <v>4</v>
      </c>
      <c r="C8" s="206">
        <v>5.1479999999999997</v>
      </c>
      <c r="D8" s="195">
        <v>3.7551799999999997</v>
      </c>
      <c r="E8" s="230">
        <f>IFERROR(D8/C8*100,0)</f>
        <v>72.944444444444443</v>
      </c>
      <c r="F8" s="230">
        <v>4.6243860000000003</v>
      </c>
      <c r="G8" s="83">
        <f>IFERROR(D8-F8,"")</f>
        <v>-0.86920600000000059</v>
      </c>
      <c r="H8" s="308">
        <v>171.2</v>
      </c>
      <c r="I8" s="230">
        <v>100.2456</v>
      </c>
      <c r="J8" s="308">
        <f>IFERROR(I8/H8*100,"")</f>
        <v>58.554672897196255</v>
      </c>
      <c r="K8" s="131">
        <v>160.30411800000002</v>
      </c>
      <c r="L8" s="83">
        <f>IFERROR((I8-K8),"")</f>
        <v>-60.058518000000021</v>
      </c>
      <c r="M8" s="95">
        <f>IFERROR(IF(D8&gt;0,I8/D8*10,""),"")</f>
        <v>266.95284913106696</v>
      </c>
      <c r="N8" s="74">
        <f>IFERROR(IF(F8&gt;0,K8/F8*10,""),"")</f>
        <v>346.64951844417834</v>
      </c>
      <c r="O8" s="99">
        <f t="shared" si="1"/>
        <v>-79.696669313111386</v>
      </c>
      <c r="P8" s="123" t="str">
        <f>IF(L8&gt;K8,"проверка","")</f>
        <v/>
      </c>
      <c r="Q8" s="54" t="s">
        <v>160</v>
      </c>
    </row>
    <row r="9" spans="1:18" s="1" customFormat="1" ht="15" hidden="1" customHeight="1" x14ac:dyDescent="0.25">
      <c r="A9" s="101" t="str">
        <f t="shared" si="0"/>
        <v>x</v>
      </c>
      <c r="B9" s="205" t="s">
        <v>5</v>
      </c>
      <c r="C9" s="206"/>
      <c r="D9" s="195">
        <v>0</v>
      </c>
      <c r="E9" s="230">
        <f>IFERROR(D9/C9*100,0)</f>
        <v>0</v>
      </c>
      <c r="F9" s="230">
        <v>0</v>
      </c>
      <c r="G9" s="83">
        <f>IFERROR(D9-F9,"")</f>
        <v>0</v>
      </c>
      <c r="H9" s="308"/>
      <c r="I9" s="230">
        <v>0</v>
      </c>
      <c r="J9" s="308" t="str">
        <f>IFERROR(I9/H9*100,"")</f>
        <v/>
      </c>
      <c r="K9" s="131">
        <v>0</v>
      </c>
      <c r="L9" s="83">
        <f>IFERROR((I9-K9),"")</f>
        <v>0</v>
      </c>
      <c r="M9" s="95" t="str">
        <f>IFERROR(IF(D9&gt;0,I9/D9*10,""),"")</f>
        <v/>
      </c>
      <c r="N9" s="74" t="str">
        <f>IFERROR(IF(F9&gt;0,K9/F9*10,""),"")</f>
        <v/>
      </c>
      <c r="O9" s="99" t="str">
        <f t="shared" si="1"/>
        <v/>
      </c>
      <c r="P9" s="123" t="str">
        <f>IF(L9&gt;K9,"проверка","")</f>
        <v/>
      </c>
      <c r="Q9" s="54" t="s">
        <v>160</v>
      </c>
    </row>
    <row r="10" spans="1:18" s="1" customFormat="1" ht="15.75" x14ac:dyDescent="0.25">
      <c r="A10" s="101">
        <f t="shared" si="0"/>
        <v>69.851600000000005</v>
      </c>
      <c r="B10" s="205" t="s">
        <v>6</v>
      </c>
      <c r="C10" s="206">
        <v>120.06847</v>
      </c>
      <c r="D10" s="195">
        <v>69.851600000000005</v>
      </c>
      <c r="E10" s="230">
        <f>IFERROR(D10/C10*100,0)</f>
        <v>58.176472141270729</v>
      </c>
      <c r="F10" s="230">
        <v>106.23483</v>
      </c>
      <c r="G10" s="83">
        <f>IFERROR(D10-F10,"")</f>
        <v>-36.383229999999998</v>
      </c>
      <c r="H10" s="308">
        <v>4672.3999999999996</v>
      </c>
      <c r="I10" s="230">
        <v>3307.1766000000002</v>
      </c>
      <c r="J10" s="308">
        <f>IFERROR(I10/H10*100,"")</f>
        <v>70.781110350141262</v>
      </c>
      <c r="K10" s="131">
        <v>3791.4318000000007</v>
      </c>
      <c r="L10" s="83">
        <f>IFERROR((I10-K10),"")</f>
        <v>-484.25520000000051</v>
      </c>
      <c r="M10" s="95">
        <f>IFERROR(IF(D10&gt;0,I10/D10*10,""),"")</f>
        <v>473.45752996352269</v>
      </c>
      <c r="N10" s="74">
        <f>IFERROR(IF(F10&gt;0,K10/F10*10,""),"")</f>
        <v>356.89159572241988</v>
      </c>
      <c r="O10" s="99">
        <f t="shared" si="1"/>
        <v>116.56593424110281</v>
      </c>
      <c r="P10" s="123" t="str">
        <f>IF(L10&gt;K10,"проверка","")</f>
        <v/>
      </c>
      <c r="Q10" s="54" t="s">
        <v>160</v>
      </c>
    </row>
    <row r="11" spans="1:18" s="1" customFormat="1" ht="15" hidden="1" customHeight="1" x14ac:dyDescent="0.25">
      <c r="A11" s="101" t="str">
        <f t="shared" si="0"/>
        <v>x</v>
      </c>
      <c r="B11" s="205" t="s">
        <v>7</v>
      </c>
      <c r="C11" s="206"/>
      <c r="D11" s="195">
        <v>0</v>
      </c>
      <c r="E11" s="230">
        <f>IFERROR(D11/C11*100,0)</f>
        <v>0</v>
      </c>
      <c r="F11" s="230">
        <v>0</v>
      </c>
      <c r="G11" s="83">
        <f>IFERROR(D11-F11,"")</f>
        <v>0</v>
      </c>
      <c r="H11" s="308"/>
      <c r="I11" s="230">
        <v>0</v>
      </c>
      <c r="J11" s="308" t="str">
        <f>IFERROR(I11/H11*100,"")</f>
        <v/>
      </c>
      <c r="K11" s="131">
        <v>0</v>
      </c>
      <c r="L11" s="83">
        <f>IFERROR((I11-K11),"")</f>
        <v>0</v>
      </c>
      <c r="M11" s="95" t="str">
        <f>IFERROR(IF(D11&gt;0,I11/D11*10,""),"")</f>
        <v/>
      </c>
      <c r="N11" s="74" t="str">
        <f>IFERROR(IF(F11&gt;0,K11/F11*10,""),"")</f>
        <v/>
      </c>
      <c r="O11" s="99" t="str">
        <f t="shared" si="1"/>
        <v/>
      </c>
      <c r="P11" s="123" t="str">
        <f>IF(L11&gt;K11,"проверка","")</f>
        <v/>
      </c>
      <c r="Q11" s="54" t="s">
        <v>160</v>
      </c>
    </row>
    <row r="12" spans="1:18" s="1" customFormat="1" ht="15" hidden="1" customHeight="1" x14ac:dyDescent="0.25">
      <c r="A12" s="101" t="str">
        <f t="shared" si="0"/>
        <v>x</v>
      </c>
      <c r="B12" s="205" t="s">
        <v>8</v>
      </c>
      <c r="C12" s="206"/>
      <c r="D12" s="195">
        <v>0</v>
      </c>
      <c r="E12" s="230">
        <f>IFERROR(D12/C12*100,0)</f>
        <v>0</v>
      </c>
      <c r="F12" s="230">
        <v>0</v>
      </c>
      <c r="G12" s="83">
        <f>IFERROR(D12-F12,"")</f>
        <v>0</v>
      </c>
      <c r="H12" s="308"/>
      <c r="I12" s="230">
        <v>0</v>
      </c>
      <c r="J12" s="308" t="str">
        <f>IFERROR(I12/H12*100,"")</f>
        <v/>
      </c>
      <c r="K12" s="131">
        <v>0</v>
      </c>
      <c r="L12" s="83">
        <f>IFERROR((I12-K12),"")</f>
        <v>0</v>
      </c>
      <c r="M12" s="95" t="str">
        <f>IFERROR(IF(D12&gt;0,I12/D12*10,""),"")</f>
        <v/>
      </c>
      <c r="N12" s="74" t="str">
        <f>IFERROR(IF(F12&gt;0,K12/F12*10,""),"")</f>
        <v/>
      </c>
      <c r="O12" s="99" t="str">
        <f t="shared" si="1"/>
        <v/>
      </c>
      <c r="P12" s="123" t="str">
        <f>IF(L12&gt;K12,"проверка","")</f>
        <v/>
      </c>
      <c r="Q12" s="54" t="s">
        <v>160</v>
      </c>
    </row>
    <row r="13" spans="1:18" s="1" customFormat="1" ht="15" hidden="1" customHeight="1" x14ac:dyDescent="0.25">
      <c r="A13" s="101" t="str">
        <f t="shared" si="0"/>
        <v>x</v>
      </c>
      <c r="B13" s="205" t="s">
        <v>9</v>
      </c>
      <c r="C13" s="206"/>
      <c r="D13" s="195">
        <v>0</v>
      </c>
      <c r="E13" s="230">
        <f>IFERROR(D13/C13*100,0)</f>
        <v>0</v>
      </c>
      <c r="F13" s="230">
        <v>0</v>
      </c>
      <c r="G13" s="83">
        <f>IFERROR(D13-F13,"")</f>
        <v>0</v>
      </c>
      <c r="H13" s="308"/>
      <c r="I13" s="230">
        <v>0</v>
      </c>
      <c r="J13" s="308" t="str">
        <f>IFERROR(I13/H13*100,"")</f>
        <v/>
      </c>
      <c r="K13" s="131">
        <v>0</v>
      </c>
      <c r="L13" s="83">
        <f>IFERROR((I13-K13),"")</f>
        <v>0</v>
      </c>
      <c r="M13" s="95" t="str">
        <f>IFERROR(IF(D13&gt;0,I13/D13*10,""),"")</f>
        <v/>
      </c>
      <c r="N13" s="74" t="str">
        <f>IFERROR(IF(F13&gt;0,K13/F13*10,""),"")</f>
        <v/>
      </c>
      <c r="O13" s="99" t="str">
        <f t="shared" si="1"/>
        <v/>
      </c>
      <c r="P13" s="123" t="str">
        <f>IF(L13&gt;K13,"проверка","")</f>
        <v/>
      </c>
      <c r="Q13" s="54" t="s">
        <v>160</v>
      </c>
    </row>
    <row r="14" spans="1:18" s="1" customFormat="1" ht="15.75" x14ac:dyDescent="0.25">
      <c r="A14" s="101">
        <f t="shared" si="0"/>
        <v>68.932500000000005</v>
      </c>
      <c r="B14" s="205" t="s">
        <v>10</v>
      </c>
      <c r="C14" s="206">
        <v>94.596599999999995</v>
      </c>
      <c r="D14" s="195">
        <v>68.932500000000005</v>
      </c>
      <c r="E14" s="230">
        <f>IFERROR(D14/C14*100,0)</f>
        <v>72.869955156950681</v>
      </c>
      <c r="F14" s="230">
        <v>90.951509999999999</v>
      </c>
      <c r="G14" s="83">
        <f>IFERROR(D14-F14,"")</f>
        <v>-22.019009999999994</v>
      </c>
      <c r="H14" s="308">
        <v>4350</v>
      </c>
      <c r="I14" s="230">
        <v>3243.6612</v>
      </c>
      <c r="J14" s="308">
        <f>IFERROR(I14/H14*100,"")</f>
        <v>74.566924137931039</v>
      </c>
      <c r="K14" s="131">
        <v>3581.8575000000001</v>
      </c>
      <c r="L14" s="83">
        <f>IFERROR((I14-K14),"")</f>
        <v>-338.19630000000006</v>
      </c>
      <c r="M14" s="95">
        <f>IFERROR(IF(D14&gt;0,I14/D14*10,""),"")</f>
        <v>470.55615275813295</v>
      </c>
      <c r="N14" s="74">
        <f>IFERROR(IF(F14&gt;0,K14/F14*10,""),"")</f>
        <v>393.82056438645168</v>
      </c>
      <c r="O14" s="99">
        <f t="shared" si="1"/>
        <v>76.735588371681274</v>
      </c>
      <c r="P14" s="123" t="str">
        <f>IF(L14&gt;K14,"проверка","")</f>
        <v/>
      </c>
      <c r="Q14" s="54" t="s">
        <v>160</v>
      </c>
    </row>
    <row r="15" spans="1:18" s="1" customFormat="1" ht="15.75" x14ac:dyDescent="0.25">
      <c r="A15" s="101">
        <f t="shared" si="0"/>
        <v>61.185800000000008</v>
      </c>
      <c r="B15" s="205" t="s">
        <v>11</v>
      </c>
      <c r="C15" s="206">
        <v>111.7257</v>
      </c>
      <c r="D15" s="195">
        <v>61.185800000000008</v>
      </c>
      <c r="E15" s="230">
        <f>IFERROR(D15/C15*100,0)</f>
        <v>54.764302215157301</v>
      </c>
      <c r="F15" s="230">
        <v>95.849000000000004</v>
      </c>
      <c r="G15" s="83">
        <f>IFERROR(D15-F15,"")</f>
        <v>-34.663199999999996</v>
      </c>
      <c r="H15" s="308">
        <v>4000</v>
      </c>
      <c r="I15" s="230">
        <v>2586.8934000000004</v>
      </c>
      <c r="J15" s="308">
        <f>IFERROR(I15/H15*100,"")</f>
        <v>64.672335000000018</v>
      </c>
      <c r="K15" s="131">
        <v>3386.8691999999996</v>
      </c>
      <c r="L15" s="83">
        <f>IFERROR((I15-K15),"")</f>
        <v>-799.97579999999925</v>
      </c>
      <c r="M15" s="95">
        <f>IFERROR(IF(D15&gt;0,I15/D15*10,""),"")</f>
        <v>422.7930990523945</v>
      </c>
      <c r="N15" s="74">
        <f>IFERROR(IF(F15&gt;0,K15/F15*10,""),"")</f>
        <v>353.35467245354664</v>
      </c>
      <c r="O15" s="99">
        <f t="shared" si="1"/>
        <v>69.438426598847855</v>
      </c>
      <c r="P15" s="123" t="str">
        <f>IF(L15&gt;K15,"проверка","")</f>
        <v/>
      </c>
      <c r="Q15" s="54" t="s">
        <v>160</v>
      </c>
    </row>
    <row r="16" spans="1:18" s="1" customFormat="1" ht="15" hidden="1" customHeight="1" x14ac:dyDescent="0.25">
      <c r="A16" s="101" t="str">
        <f t="shared" si="0"/>
        <v>x</v>
      </c>
      <c r="B16" s="205" t="s">
        <v>58</v>
      </c>
      <c r="C16" s="206"/>
      <c r="D16" s="195">
        <v>0</v>
      </c>
      <c r="E16" s="230">
        <f>IFERROR(D16/C16*100,0)</f>
        <v>0</v>
      </c>
      <c r="F16" s="230">
        <v>0</v>
      </c>
      <c r="G16" s="83">
        <f>IFERROR(D16-F16,"")</f>
        <v>0</v>
      </c>
      <c r="H16" s="308"/>
      <c r="I16" s="230">
        <v>0</v>
      </c>
      <c r="J16" s="308" t="str">
        <f>IFERROR(I16/H16*100,"")</f>
        <v/>
      </c>
      <c r="K16" s="131">
        <v>0</v>
      </c>
      <c r="L16" s="83">
        <f>IFERROR((I16-K16),"")</f>
        <v>0</v>
      </c>
      <c r="M16" s="95" t="str">
        <f>IFERROR(IF(D16&gt;0,I16/D16*10,""),"")</f>
        <v/>
      </c>
      <c r="N16" s="74" t="str">
        <f>IFERROR(IF(F16&gt;0,K16/F16*10,""),"")</f>
        <v/>
      </c>
      <c r="O16" s="99" t="str">
        <f t="shared" si="1"/>
        <v/>
      </c>
      <c r="P16" s="123" t="str">
        <f>IF(L16&gt;K16,"проверка","")</f>
        <v/>
      </c>
      <c r="Q16" s="54" t="s">
        <v>160</v>
      </c>
    </row>
    <row r="17" spans="1:17" s="1" customFormat="1" ht="15.75" x14ac:dyDescent="0.25">
      <c r="A17" s="101">
        <f t="shared" si="0"/>
        <v>32.483619999999995</v>
      </c>
      <c r="B17" s="205" t="s">
        <v>12</v>
      </c>
      <c r="C17" s="206">
        <v>48.117199999999997</v>
      </c>
      <c r="D17" s="195">
        <v>32.483619999999995</v>
      </c>
      <c r="E17" s="230">
        <f>IFERROR(D17/C17*100,0)</f>
        <v>67.509372947719314</v>
      </c>
      <c r="F17" s="230">
        <v>38.838540000000002</v>
      </c>
      <c r="G17" s="83">
        <f>IFERROR(D17-F17,"")</f>
        <v>-6.354920000000007</v>
      </c>
      <c r="H17" s="308">
        <v>1950</v>
      </c>
      <c r="I17" s="230">
        <v>1285.67634</v>
      </c>
      <c r="J17" s="308">
        <f>IFERROR(I17/H17*100,"")</f>
        <v>65.932119999999998</v>
      </c>
      <c r="K17" s="131">
        <v>1573.5111600000002</v>
      </c>
      <c r="L17" s="83">
        <f>IFERROR((I17-K17),"")</f>
        <v>-287.83482000000026</v>
      </c>
      <c r="M17" s="95">
        <f>IFERROR(IF(D17&gt;0,I17/D17*10,""),"")</f>
        <v>395.79219926843138</v>
      </c>
      <c r="N17" s="74">
        <f>IFERROR(IF(F17&gt;0,K17/F17*10,""),"")</f>
        <v>405.14168658245137</v>
      </c>
      <c r="O17" s="99">
        <f t="shared" si="1"/>
        <v>-9.3494873140199957</v>
      </c>
      <c r="P17" s="123" t="str">
        <f>IF(L17&gt;K17,"проверка","")</f>
        <v/>
      </c>
      <c r="Q17" s="54" t="s">
        <v>160</v>
      </c>
    </row>
    <row r="18" spans="1:17" s="1" customFormat="1" ht="15.75" x14ac:dyDescent="0.25">
      <c r="A18" s="101">
        <f t="shared" si="0"/>
        <v>5.0655540000000006</v>
      </c>
      <c r="B18" s="205" t="s">
        <v>13</v>
      </c>
      <c r="C18" s="206">
        <v>7.33</v>
      </c>
      <c r="D18" s="195">
        <v>5.0655540000000006</v>
      </c>
      <c r="E18" s="230">
        <f>IFERROR(D18/C18*100,0)</f>
        <v>69.107148703956355</v>
      </c>
      <c r="F18" s="230">
        <v>7.0888869999999997</v>
      </c>
      <c r="G18" s="83">
        <f>IFERROR(D18-F18,"")</f>
        <v>-2.0233329999999992</v>
      </c>
      <c r="H18" s="308">
        <v>274.89999999999998</v>
      </c>
      <c r="I18" s="230">
        <v>213.90766800000003</v>
      </c>
      <c r="J18" s="308">
        <f>IFERROR(I18/H18*100,"")</f>
        <v>77.812902146235004</v>
      </c>
      <c r="K18" s="131">
        <v>231.849774</v>
      </c>
      <c r="L18" s="83">
        <f>IFERROR((I18-K18),"")</f>
        <v>-17.942105999999967</v>
      </c>
      <c r="M18" s="95">
        <f>IFERROR(IF(D18&gt;0,I18/D18*10,""),"")</f>
        <v>422.27892151579078</v>
      </c>
      <c r="N18" s="74">
        <f>IFERROR(IF(F18&gt;0,K18/F18*10,""),"")</f>
        <v>327.06089686575626</v>
      </c>
      <c r="O18" s="99">
        <f t="shared" si="1"/>
        <v>95.218024650034522</v>
      </c>
      <c r="P18" s="123" t="str">
        <f>IF(L18&gt;K18,"проверка","")</f>
        <v/>
      </c>
      <c r="Q18" s="54" t="s">
        <v>160</v>
      </c>
    </row>
    <row r="19" spans="1:17" s="1" customFormat="1" ht="15" hidden="1" customHeight="1" x14ac:dyDescent="0.25">
      <c r="A19" s="101" t="str">
        <f t="shared" si="0"/>
        <v>x</v>
      </c>
      <c r="B19" s="205" t="s">
        <v>14</v>
      </c>
      <c r="C19" s="206"/>
      <c r="D19" s="195">
        <v>0</v>
      </c>
      <c r="E19" s="230">
        <f>IFERROR(D19/C19*100,0)</f>
        <v>0</v>
      </c>
      <c r="F19" s="230">
        <v>0</v>
      </c>
      <c r="G19" s="83">
        <f>IFERROR(D19-F19,"")</f>
        <v>0</v>
      </c>
      <c r="H19" s="308"/>
      <c r="I19" s="230">
        <v>0</v>
      </c>
      <c r="J19" s="308" t="str">
        <f>IFERROR(I19/H19*100,"")</f>
        <v/>
      </c>
      <c r="K19" s="131">
        <v>0</v>
      </c>
      <c r="L19" s="83">
        <f>IFERROR((I19-K19),"")</f>
        <v>0</v>
      </c>
      <c r="M19" s="95" t="str">
        <f>IFERROR(IF(D19&gt;0,I19/D19*10,""),"")</f>
        <v/>
      </c>
      <c r="N19" s="74" t="str">
        <f>IFERROR(IF(F19&gt;0,K19/F19*10,""),"")</f>
        <v/>
      </c>
      <c r="O19" s="99" t="str">
        <f t="shared" si="1"/>
        <v/>
      </c>
      <c r="P19" s="123" t="str">
        <f>IF(L19&gt;K19,"проверка","")</f>
        <v/>
      </c>
      <c r="Q19" s="54" t="s">
        <v>160</v>
      </c>
    </row>
    <row r="20" spans="1:17" s="1" customFormat="1" ht="15.75" x14ac:dyDescent="0.25">
      <c r="A20" s="101">
        <f t="shared" si="0"/>
        <v>70.768074000000013</v>
      </c>
      <c r="B20" s="205" t="s">
        <v>15</v>
      </c>
      <c r="C20" s="206">
        <v>104.86799999999999</v>
      </c>
      <c r="D20" s="195">
        <v>70.768074000000013</v>
      </c>
      <c r="E20" s="230">
        <f>IFERROR(D20/C20*100,0)</f>
        <v>67.483001487584403</v>
      </c>
      <c r="F20" s="230">
        <v>81.799899999999994</v>
      </c>
      <c r="G20" s="83">
        <f>IFERROR(D20-F20,"")</f>
        <v>-11.031825999999981</v>
      </c>
      <c r="H20" s="308">
        <v>4221.8999999999996</v>
      </c>
      <c r="I20" s="230">
        <v>2993.2726199999997</v>
      </c>
      <c r="J20" s="308">
        <f>IFERROR(I20/H20*100,"")</f>
        <v>70.898709585731552</v>
      </c>
      <c r="K20" s="131">
        <v>3024.4402500000001</v>
      </c>
      <c r="L20" s="83">
        <f>IFERROR((I20-K20),"")</f>
        <v>-31.167630000000372</v>
      </c>
      <c r="M20" s="95">
        <f>IFERROR(IF(D20&gt;0,I20/D20*10,""),"")</f>
        <v>422.96934914464384</v>
      </c>
      <c r="N20" s="74">
        <f>IFERROR(IF(F20&gt;0,K20/F20*10,""),"")</f>
        <v>369.73642388315881</v>
      </c>
      <c r="O20" s="99">
        <f t="shared" si="1"/>
        <v>53.232925261485036</v>
      </c>
      <c r="P20" s="123" t="str">
        <f>IF(L20&gt;K20,"проверка","")</f>
        <v/>
      </c>
      <c r="Q20" s="54" t="s">
        <v>160</v>
      </c>
    </row>
    <row r="21" spans="1:17" s="1" customFormat="1" ht="15" hidden="1" customHeight="1" x14ac:dyDescent="0.25">
      <c r="A21" s="101" t="str">
        <f t="shared" si="0"/>
        <v>x</v>
      </c>
      <c r="B21" s="205" t="s">
        <v>16</v>
      </c>
      <c r="C21" s="206"/>
      <c r="D21" s="195">
        <v>0</v>
      </c>
      <c r="E21" s="230">
        <f>IFERROR(D21/C21*100,0)</f>
        <v>0</v>
      </c>
      <c r="F21" s="230">
        <v>0</v>
      </c>
      <c r="G21" s="83">
        <f>IFERROR(D21-F21,"")</f>
        <v>0</v>
      </c>
      <c r="H21" s="308"/>
      <c r="I21" s="230">
        <v>0</v>
      </c>
      <c r="J21" s="308" t="str">
        <f>IFERROR(I21/H21*100,"")</f>
        <v/>
      </c>
      <c r="K21" s="131">
        <v>0</v>
      </c>
      <c r="L21" s="83">
        <f>IFERROR((I21-K21),"")</f>
        <v>0</v>
      </c>
      <c r="M21" s="95" t="str">
        <f>IFERROR(IF(D21&gt;0,I21/D21*10,""),"")</f>
        <v/>
      </c>
      <c r="N21" s="74" t="str">
        <f>IFERROR(IF(F21&gt;0,K21/F21*10,""),"")</f>
        <v/>
      </c>
      <c r="O21" s="99" t="str">
        <f t="shared" si="1"/>
        <v/>
      </c>
      <c r="P21" s="123" t="str">
        <f>IF(L21&gt;K21,"проверка","")</f>
        <v/>
      </c>
      <c r="Q21" s="54" t="s">
        <v>160</v>
      </c>
    </row>
    <row r="22" spans="1:17" s="1" customFormat="1" ht="15.75" x14ac:dyDescent="0.25">
      <c r="A22" s="101">
        <f t="shared" si="0"/>
        <v>1.9695000000000003</v>
      </c>
      <c r="B22" s="205" t="s">
        <v>17</v>
      </c>
      <c r="C22" s="206">
        <v>3.9409999999999998</v>
      </c>
      <c r="D22" s="195">
        <v>1.9695000000000003</v>
      </c>
      <c r="E22" s="230">
        <f>IFERROR(D22/C22*100,0)</f>
        <v>49.974625729510286</v>
      </c>
      <c r="F22" s="230">
        <v>3.9390000000000005</v>
      </c>
      <c r="G22" s="83">
        <f>IFERROR(D22-F22,"")</f>
        <v>-1.9695000000000003</v>
      </c>
      <c r="H22" s="308">
        <v>161.5</v>
      </c>
      <c r="I22" s="230">
        <v>98.521799999999999</v>
      </c>
      <c r="J22" s="308">
        <f>IFERROR(I22/H22*100,"")</f>
        <v>61.004210526315795</v>
      </c>
      <c r="K22" s="131">
        <v>159.91560000000001</v>
      </c>
      <c r="L22" s="83">
        <f>IFERROR((I22-K22),"")</f>
        <v>-61.393800000000013</v>
      </c>
      <c r="M22" s="95">
        <f>IFERROR(IF(D22&gt;0,I22/D22*10,""),"")</f>
        <v>500.23762376237619</v>
      </c>
      <c r="N22" s="74">
        <f>IFERROR(IF(F22&gt;0,K22/F22*10,""),"")</f>
        <v>405.98019801980195</v>
      </c>
      <c r="O22" s="99">
        <f t="shared" si="1"/>
        <v>94.257425742574242</v>
      </c>
      <c r="P22" s="123" t="str">
        <f>IF(L22&gt;K22,"проверка","")</f>
        <v/>
      </c>
      <c r="Q22" s="54" t="s">
        <v>160</v>
      </c>
    </row>
    <row r="23" spans="1:17" s="1" customFormat="1" ht="15" hidden="1" customHeight="1" x14ac:dyDescent="0.25">
      <c r="A23" s="101" t="str">
        <f t="shared" si="0"/>
        <v>x</v>
      </c>
      <c r="B23" s="205" t="s">
        <v>18</v>
      </c>
      <c r="C23" s="206"/>
      <c r="D23" s="195">
        <v>0</v>
      </c>
      <c r="E23" s="230">
        <f>IFERROR(D23/C23*100,0)</f>
        <v>0</v>
      </c>
      <c r="F23" s="230">
        <v>0</v>
      </c>
      <c r="G23" s="83">
        <f>IFERROR(D23-F23,"")</f>
        <v>0</v>
      </c>
      <c r="H23" s="308"/>
      <c r="I23" s="230">
        <v>0</v>
      </c>
      <c r="J23" s="308" t="str">
        <f>IFERROR(I23/H23*100,"")</f>
        <v/>
      </c>
      <c r="K23" s="131">
        <v>0</v>
      </c>
      <c r="L23" s="83">
        <f>IFERROR((I23-K23),"")</f>
        <v>0</v>
      </c>
      <c r="M23" s="95" t="str">
        <f>IFERROR(IF(D23&gt;0,I23/D23*10,""),"")</f>
        <v/>
      </c>
      <c r="N23" s="74" t="str">
        <f>IFERROR(IF(F23&gt;0,K23/F23*10,""),"")</f>
        <v/>
      </c>
      <c r="O23" s="99" t="str">
        <f t="shared" si="1"/>
        <v/>
      </c>
      <c r="P23" s="123" t="str">
        <f>IF(L23&gt;K23,"проверка","")</f>
        <v/>
      </c>
      <c r="Q23" s="54" t="s">
        <v>160</v>
      </c>
    </row>
    <row r="24" spans="1:17" s="1" customFormat="1" ht="15" hidden="1" customHeight="1" x14ac:dyDescent="0.25">
      <c r="A24" s="101" t="e">
        <f t="shared" si="0"/>
        <v>#VALUE!</v>
      </c>
      <c r="B24" s="205" t="s">
        <v>152</v>
      </c>
      <c r="C24" s="206"/>
      <c r="D24" s="195" t="e">
        <v>#VALUE!</v>
      </c>
      <c r="E24" s="230">
        <f>IFERROR(D24/C24*100,0)</f>
        <v>0</v>
      </c>
      <c r="F24" s="230" t="e">
        <v>#VALUE!</v>
      </c>
      <c r="G24" s="83" t="str">
        <f>IFERROR(D24-F24,"")</f>
        <v/>
      </c>
      <c r="H24" s="308"/>
      <c r="I24" s="230" t="e">
        <v>#VALUE!</v>
      </c>
      <c r="J24" s="308" t="str">
        <f>IFERROR(I24/H24*100,"")</f>
        <v/>
      </c>
      <c r="K24" s="131" t="e">
        <v>#VALUE!</v>
      </c>
      <c r="L24" s="83" t="str">
        <f>IFERROR((I24-K24),"")</f>
        <v/>
      </c>
      <c r="M24" s="95" t="str">
        <f>IFERROR(IF(D24&gt;0,I24/D24*10,""),"")</f>
        <v/>
      </c>
      <c r="N24" s="74" t="str">
        <f>IFERROR(IF(F24&gt;0,K24/F24*10,""),"")</f>
        <v/>
      </c>
      <c r="O24" s="99" t="str">
        <f t="shared" si="1"/>
        <v/>
      </c>
      <c r="P24" s="123" t="e">
        <f>IF(L24&gt;K24,"проверка","")</f>
        <v>#VALUE!</v>
      </c>
      <c r="Q24" s="54" t="s">
        <v>160</v>
      </c>
    </row>
    <row r="25" spans="1:17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2.0000000000000001E-4</v>
      </c>
      <c r="D25" s="194">
        <v>0</v>
      </c>
      <c r="E25" s="236">
        <f>IFERROR(D25/C25*100,0)</f>
        <v>0</v>
      </c>
      <c r="F25" s="231">
        <v>0</v>
      </c>
      <c r="G25" s="82">
        <f>D25-F25</f>
        <v>0</v>
      </c>
      <c r="H25" s="307">
        <v>0</v>
      </c>
      <c r="I25" s="236">
        <v>0</v>
      </c>
      <c r="J25" s="351" t="str">
        <f>IFERROR(I25/H25*100,"")</f>
        <v/>
      </c>
      <c r="K25" s="229">
        <v>0</v>
      </c>
      <c r="L25" s="82">
        <f>IFERROR((I25-K25),"")</f>
        <v>0</v>
      </c>
      <c r="M25" s="94" t="str">
        <f>IFERROR(IF(D25&gt;0,I25/D25*10,""),"")</f>
        <v/>
      </c>
      <c r="N25" s="73" t="str">
        <f>IF(F25&gt;0,K25/F25*10,"")</f>
        <v/>
      </c>
      <c r="O25" s="99" t="str">
        <f t="shared" si="1"/>
        <v/>
      </c>
      <c r="P25" s="123" t="str">
        <f>IF(L25&gt;K25,"проверка","")</f>
        <v/>
      </c>
      <c r="Q25" s="54" t="s">
        <v>160</v>
      </c>
    </row>
    <row r="26" spans="1:17" s="1" customFormat="1" ht="15" hidden="1" customHeight="1" x14ac:dyDescent="0.25">
      <c r="A26" s="101" t="str">
        <f t="shared" si="0"/>
        <v>x</v>
      </c>
      <c r="B26" s="205" t="s">
        <v>137</v>
      </c>
      <c r="C26" s="206"/>
      <c r="D26" s="195">
        <v>0</v>
      </c>
      <c r="E26" s="230">
        <f>IFERROR(D26/C26*100,0)</f>
        <v>0</v>
      </c>
      <c r="F26" s="230">
        <v>0</v>
      </c>
      <c r="G26" s="84">
        <f>IFERROR(D26-F26,"")</f>
        <v>0</v>
      </c>
      <c r="H26" s="309"/>
      <c r="I26" s="230">
        <v>0</v>
      </c>
      <c r="J26" s="308" t="str">
        <f>IFERROR(I26/H26*100,"")</f>
        <v/>
      </c>
      <c r="K26" s="131">
        <v>0</v>
      </c>
      <c r="L26" s="84">
        <f>IFERROR((I26-K26),"")</f>
        <v>0</v>
      </c>
      <c r="M26" s="95" t="str">
        <f>IFERROR(IF(D26&gt;0,I26/D26*10,""),"")</f>
        <v/>
      </c>
      <c r="N26" s="75" t="str">
        <f>IFERROR(IF(F26&gt;0,K26/F26*10,""),"")</f>
        <v/>
      </c>
      <c r="O26" s="98" t="str">
        <f t="shared" si="1"/>
        <v/>
      </c>
      <c r="P26" s="123" t="str">
        <f>IF(L26&gt;K26,"проверка","")</f>
        <v/>
      </c>
      <c r="Q26" s="54" t="s">
        <v>160</v>
      </c>
    </row>
    <row r="27" spans="1:17" s="1" customFormat="1" ht="15" hidden="1" customHeight="1" x14ac:dyDescent="0.25">
      <c r="A27" s="101" t="str">
        <f t="shared" si="0"/>
        <v>x</v>
      </c>
      <c r="B27" s="205" t="s">
        <v>20</v>
      </c>
      <c r="C27" s="206"/>
      <c r="D27" s="195">
        <v>0</v>
      </c>
      <c r="E27" s="230">
        <f>IFERROR(D27/C27*100,0)</f>
        <v>0</v>
      </c>
      <c r="F27" s="230">
        <v>0</v>
      </c>
      <c r="G27" s="84">
        <f>IFERROR(D27-F27,"")</f>
        <v>0</v>
      </c>
      <c r="H27" s="309"/>
      <c r="I27" s="230">
        <v>0</v>
      </c>
      <c r="J27" s="308" t="str">
        <f>IFERROR(I27/H27*100,"")</f>
        <v/>
      </c>
      <c r="K27" s="131">
        <v>0</v>
      </c>
      <c r="L27" s="84">
        <f>IFERROR((I27-K27),"")</f>
        <v>0</v>
      </c>
      <c r="M27" s="95" t="str">
        <f>IFERROR(IF(D27&gt;0,I27/D27*10,""),"")</f>
        <v/>
      </c>
      <c r="N27" s="75" t="str">
        <f>IFERROR(IF(F27&gt;0,K27/F27*10,""),"")</f>
        <v/>
      </c>
      <c r="O27" s="141" t="str">
        <f t="shared" si="1"/>
        <v/>
      </c>
      <c r="P27" s="123" t="str">
        <f>IF(L27&gt;K27,"проверка","")</f>
        <v/>
      </c>
      <c r="Q27" s="54" t="s">
        <v>161</v>
      </c>
    </row>
    <row r="28" spans="1:17" s="1" customFormat="1" ht="15" hidden="1" customHeight="1" x14ac:dyDescent="0.25">
      <c r="A28" s="101" t="str">
        <f t="shared" si="0"/>
        <v>x</v>
      </c>
      <c r="B28" s="205" t="s">
        <v>21</v>
      </c>
      <c r="C28" s="206"/>
      <c r="D28" s="195">
        <v>0</v>
      </c>
      <c r="E28" s="230">
        <f>IFERROR(D28/C28*100,0)</f>
        <v>0</v>
      </c>
      <c r="F28" s="230">
        <v>0</v>
      </c>
      <c r="G28" s="84">
        <f>IFERROR(D28-F28,"")</f>
        <v>0</v>
      </c>
      <c r="H28" s="309"/>
      <c r="I28" s="230">
        <v>0</v>
      </c>
      <c r="J28" s="308" t="str">
        <f>IFERROR(I28/H28*100,"")</f>
        <v/>
      </c>
      <c r="K28" s="131">
        <v>0</v>
      </c>
      <c r="L28" s="84">
        <f>IFERROR((I28-K28),"")</f>
        <v>0</v>
      </c>
      <c r="M28" s="95" t="str">
        <f>IFERROR(IF(D28&gt;0,I28/D28*10,""),"")</f>
        <v/>
      </c>
      <c r="N28" s="75" t="str">
        <f>IFERROR(IF(F28&gt;0,K28/F28*10,""),"")</f>
        <v/>
      </c>
      <c r="O28" s="141" t="str">
        <f t="shared" si="1"/>
        <v/>
      </c>
      <c r="P28" s="123" t="str">
        <f>IF(L28&gt;K28,"проверка","")</f>
        <v/>
      </c>
      <c r="Q28" s="54" t="s">
        <v>161</v>
      </c>
    </row>
    <row r="29" spans="1:17" s="1" customFormat="1" ht="15" hidden="1" customHeight="1" x14ac:dyDescent="0.25">
      <c r="A29" s="101" t="e">
        <f t="shared" si="0"/>
        <v>#VALUE!</v>
      </c>
      <c r="B29" s="205" t="s">
        <v>136</v>
      </c>
      <c r="C29" s="206"/>
      <c r="D29" s="195" t="e">
        <v>#VALUE!</v>
      </c>
      <c r="E29" s="230">
        <f>IFERROR(D29/C29*100,0)</f>
        <v>0</v>
      </c>
      <c r="F29" s="230" t="e">
        <v>#VALUE!</v>
      </c>
      <c r="G29" s="84" t="str">
        <f>IFERROR(D29-F29,"")</f>
        <v/>
      </c>
      <c r="H29" s="309"/>
      <c r="I29" s="230" t="e">
        <v>#VALUE!</v>
      </c>
      <c r="J29" s="308" t="str">
        <f>IFERROR(I29/H29*100,"")</f>
        <v/>
      </c>
      <c r="K29" s="131" t="e">
        <v>#VALUE!</v>
      </c>
      <c r="L29" s="84" t="str">
        <f>IFERROR((I29-K29),"")</f>
        <v/>
      </c>
      <c r="M29" s="95" t="str">
        <f>IFERROR(IF(D29&gt;0,I29/D29*10,""),"")</f>
        <v/>
      </c>
      <c r="N29" s="75" t="str">
        <f>IFERROR(IF(F29&gt;0,K29/F29*10,""),"")</f>
        <v/>
      </c>
      <c r="O29" s="141" t="str">
        <f t="shared" si="1"/>
        <v/>
      </c>
      <c r="P29" s="123" t="e">
        <f>IF(L29&gt;K29,"проверка","")</f>
        <v>#VALUE!</v>
      </c>
      <c r="Q29" s="54" t="s">
        <v>160</v>
      </c>
    </row>
    <row r="30" spans="1:17" s="1" customFormat="1" ht="15" hidden="1" customHeight="1" x14ac:dyDescent="0.25">
      <c r="A30" s="101" t="str">
        <f t="shared" si="0"/>
        <v>x</v>
      </c>
      <c r="B30" s="205" t="s">
        <v>22</v>
      </c>
      <c r="C30" s="206"/>
      <c r="D30" s="195">
        <v>0</v>
      </c>
      <c r="E30" s="230">
        <f>IFERROR(D30/C30*100,0)</f>
        <v>0</v>
      </c>
      <c r="F30" s="230">
        <v>0</v>
      </c>
      <c r="G30" s="83">
        <f>IFERROR(D30-F30,"")</f>
        <v>0</v>
      </c>
      <c r="H30" s="308"/>
      <c r="I30" s="230">
        <v>0</v>
      </c>
      <c r="J30" s="308" t="str">
        <f>IFERROR(I30/H30*100,"")</f>
        <v/>
      </c>
      <c r="K30" s="131">
        <v>0</v>
      </c>
      <c r="L30" s="83">
        <f>IFERROR((I30-K30),"")</f>
        <v>0</v>
      </c>
      <c r="M30" s="95" t="str">
        <f>IFERROR(IF(D30&gt;0,I30/D30*10,""),"")</f>
        <v/>
      </c>
      <c r="N30" s="74" t="str">
        <f>IFERROR(IF(F30&gt;0,K30/F30*10,""),"")</f>
        <v/>
      </c>
      <c r="O30" s="141" t="str">
        <f t="shared" si="1"/>
        <v/>
      </c>
      <c r="P30" s="123" t="str">
        <f>IF(L30&gt;K30,"проверка","")</f>
        <v/>
      </c>
      <c r="Q30" s="54" t="s">
        <v>160</v>
      </c>
    </row>
    <row r="31" spans="1:17" s="1" customFormat="1" ht="15" hidden="1" customHeight="1" x14ac:dyDescent="0.25">
      <c r="A31" s="101" t="str">
        <f t="shared" si="0"/>
        <v>x</v>
      </c>
      <c r="B31" s="205" t="s">
        <v>83</v>
      </c>
      <c r="C31" s="206"/>
      <c r="D31" s="195">
        <v>0</v>
      </c>
      <c r="E31" s="230">
        <f>IFERROR(D31/C31*100,0)</f>
        <v>0</v>
      </c>
      <c r="F31" s="230">
        <v>0</v>
      </c>
      <c r="G31" s="84">
        <f>IFERROR(D31-F31,"")</f>
        <v>0</v>
      </c>
      <c r="H31" s="309"/>
      <c r="I31" s="230">
        <v>0</v>
      </c>
      <c r="J31" s="308" t="str">
        <f>IFERROR(I31/H31*100,"")</f>
        <v/>
      </c>
      <c r="K31" s="131">
        <v>0</v>
      </c>
      <c r="L31" s="84">
        <f>IFERROR((I31-K31),"")</f>
        <v>0</v>
      </c>
      <c r="M31" s="95" t="str">
        <f>IFERROR(IF(D31&gt;0,I31/D31*10,""),"")</f>
        <v/>
      </c>
      <c r="N31" s="75" t="str">
        <f>IFERROR(IF(F31&gt;0,K31/F31*10,""),"")</f>
        <v/>
      </c>
      <c r="O31" s="99" t="str">
        <f t="shared" si="1"/>
        <v/>
      </c>
      <c r="P31" s="123" t="str">
        <f>IF(L31&gt;K31,"проверка","")</f>
        <v/>
      </c>
      <c r="Q31" s="54" t="s">
        <v>160</v>
      </c>
    </row>
    <row r="32" spans="1:17" s="1" customFormat="1" ht="15" hidden="1" customHeight="1" x14ac:dyDescent="0.25">
      <c r="A32" s="101" t="str">
        <f t="shared" si="0"/>
        <v>x</v>
      </c>
      <c r="B32" s="205" t="s">
        <v>23</v>
      </c>
      <c r="C32" s="206"/>
      <c r="D32" s="195">
        <v>0</v>
      </c>
      <c r="E32" s="230">
        <f>IFERROR(D32/C32*100,0)</f>
        <v>0</v>
      </c>
      <c r="F32" s="230">
        <v>0</v>
      </c>
      <c r="G32" s="83">
        <f>IFERROR(D32-F32,"")</f>
        <v>0</v>
      </c>
      <c r="H32" s="308"/>
      <c r="I32" s="230">
        <v>0</v>
      </c>
      <c r="J32" s="308" t="str">
        <f>IFERROR(I32/H32*100,"")</f>
        <v/>
      </c>
      <c r="K32" s="131">
        <v>0</v>
      </c>
      <c r="L32" s="83">
        <f>IFERROR((I32-K32),"")</f>
        <v>0</v>
      </c>
      <c r="M32" s="95" t="str">
        <f>IFERROR(IF(D32&gt;0,I32/D32*10,""),"")</f>
        <v/>
      </c>
      <c r="N32" s="74" t="str">
        <f>IFERROR(IF(F32&gt;0,K32/F32*10,""),"")</f>
        <v/>
      </c>
      <c r="O32" s="141" t="str">
        <f t="shared" si="1"/>
        <v/>
      </c>
      <c r="P32" s="123" t="str">
        <f>IF(L32&gt;K32,"проверка","")</f>
        <v/>
      </c>
      <c r="Q32" s="54" t="s">
        <v>160</v>
      </c>
    </row>
    <row r="33" spans="1:17" s="1" customFormat="1" ht="15" hidden="1" customHeight="1" x14ac:dyDescent="0.25">
      <c r="A33" s="101" t="str">
        <f t="shared" si="0"/>
        <v>x</v>
      </c>
      <c r="B33" s="205" t="s">
        <v>24</v>
      </c>
      <c r="C33" s="206"/>
      <c r="D33" s="195">
        <v>0</v>
      </c>
      <c r="E33" s="230">
        <f>IFERROR(D33/C33*100,0)</f>
        <v>0</v>
      </c>
      <c r="F33" s="230">
        <v>0</v>
      </c>
      <c r="G33" s="84">
        <f>IFERROR(D33-F33,"")</f>
        <v>0</v>
      </c>
      <c r="H33" s="309"/>
      <c r="I33" s="230">
        <v>0</v>
      </c>
      <c r="J33" s="308" t="str">
        <f>IFERROR(I33/H33*100,"")</f>
        <v/>
      </c>
      <c r="K33" s="131">
        <v>0</v>
      </c>
      <c r="L33" s="84">
        <f>IFERROR((I33-K33),"")</f>
        <v>0</v>
      </c>
      <c r="M33" s="95" t="str">
        <f>IFERROR(IF(D33&gt;0,I33/D33*10,""),"")</f>
        <v/>
      </c>
      <c r="N33" s="75" t="str">
        <f>IFERROR(IF(F33&gt;0,K33/F33*10,""),"")</f>
        <v/>
      </c>
      <c r="O33" s="99" t="str">
        <f t="shared" si="1"/>
        <v/>
      </c>
      <c r="P33" s="123" t="str">
        <f>IF(L33&gt;K33,"проверка","")</f>
        <v/>
      </c>
      <c r="Q33" s="54" t="s">
        <v>160</v>
      </c>
    </row>
    <row r="34" spans="1:17" s="1" customFormat="1" ht="15" hidden="1" customHeight="1" x14ac:dyDescent="0.25">
      <c r="A34" s="101" t="str">
        <f t="shared" si="0"/>
        <v>x</v>
      </c>
      <c r="B34" s="205" t="s">
        <v>25</v>
      </c>
      <c r="C34" s="206"/>
      <c r="D34" s="195">
        <v>0</v>
      </c>
      <c r="E34" s="230">
        <f>IFERROR(D34/C34*100,0)</f>
        <v>0</v>
      </c>
      <c r="F34" s="230">
        <v>0</v>
      </c>
      <c r="G34" s="84">
        <f>IFERROR(D34-F34,"")</f>
        <v>0</v>
      </c>
      <c r="H34" s="309"/>
      <c r="I34" s="230">
        <v>0</v>
      </c>
      <c r="J34" s="308" t="str">
        <f>IFERROR(I34/H34*100,"")</f>
        <v/>
      </c>
      <c r="K34" s="131">
        <v>0</v>
      </c>
      <c r="L34" s="84">
        <f>IFERROR((I34-K34),"")</f>
        <v>0</v>
      </c>
      <c r="M34" s="95" t="str">
        <f>IFERROR(IF(D34&gt;0,I34/D34*10,""),"")</f>
        <v/>
      </c>
      <c r="N34" s="75" t="str">
        <f>IFERROR(IF(F34&gt;0,K34/F34*10,""),"")</f>
        <v/>
      </c>
      <c r="O34" s="141" t="str">
        <f t="shared" si="1"/>
        <v/>
      </c>
      <c r="P34" s="123" t="str">
        <f>IF(L34&gt;K34,"проверка","")</f>
        <v/>
      </c>
      <c r="Q34" s="54" t="s">
        <v>160</v>
      </c>
    </row>
    <row r="35" spans="1:17" s="1" customFormat="1" ht="15" hidden="1" customHeight="1" x14ac:dyDescent="0.25">
      <c r="A35" s="101" t="str">
        <f t="shared" si="0"/>
        <v>x</v>
      </c>
      <c r="B35" s="205" t="s">
        <v>26</v>
      </c>
      <c r="C35" s="206">
        <v>2.0000000000000001E-4</v>
      </c>
      <c r="D35" s="195">
        <v>0</v>
      </c>
      <c r="E35" s="230">
        <f>IFERROR(D35/C35*100,0)</f>
        <v>0</v>
      </c>
      <c r="F35" s="230">
        <v>0</v>
      </c>
      <c r="G35" s="83">
        <f>IFERROR(D35-F35,"")</f>
        <v>0</v>
      </c>
      <c r="H35" s="308"/>
      <c r="I35" s="230">
        <v>0</v>
      </c>
      <c r="J35" s="308" t="str">
        <f>IFERROR(I35/H35*100,"")</f>
        <v/>
      </c>
      <c r="K35" s="131">
        <v>0</v>
      </c>
      <c r="L35" s="83">
        <f>IFERROR((I35-K35),"")</f>
        <v>0</v>
      </c>
      <c r="M35" s="95" t="str">
        <f>IFERROR(IF(D35&gt;0,I35/D35*10,""),"")</f>
        <v/>
      </c>
      <c r="N35" s="74" t="str">
        <f>IFERROR(IF(F35&gt;0,K35/F35*10,""),"")</f>
        <v/>
      </c>
      <c r="O35" s="141" t="str">
        <f t="shared" si="1"/>
        <v/>
      </c>
      <c r="P35" s="123" t="str">
        <f>IF(L35&gt;K35,"проверка","")</f>
        <v/>
      </c>
      <c r="Q35" s="54" t="s">
        <v>160</v>
      </c>
    </row>
    <row r="36" spans="1:17" s="13" customFormat="1" ht="15.75" x14ac:dyDescent="0.25">
      <c r="A36" s="101">
        <f t="shared" si="0"/>
        <v>184.05371400000001</v>
      </c>
      <c r="B36" s="203" t="s">
        <v>59</v>
      </c>
      <c r="C36" s="204">
        <v>206.36908629999999</v>
      </c>
      <c r="D36" s="194">
        <v>184.05371400000001</v>
      </c>
      <c r="E36" s="236">
        <f>IFERROR(D36/C36*100,0)</f>
        <v>89.186669040361991</v>
      </c>
      <c r="F36" s="130">
        <v>173.96068299999996</v>
      </c>
      <c r="G36" s="82">
        <f>IFERROR(D36-F36,"")</f>
        <v>10.093031000000053</v>
      </c>
      <c r="H36" s="307">
        <v>9328.1</v>
      </c>
      <c r="I36" s="236">
        <v>9846.8945640000002</v>
      </c>
      <c r="J36" s="351">
        <f>IFERROR(I36/H36*100,"")</f>
        <v>105.56163167204468</v>
      </c>
      <c r="K36" s="229">
        <v>8573.2874759999995</v>
      </c>
      <c r="L36" s="82">
        <f>IFERROR((I36-K36),"")</f>
        <v>1273.6070880000007</v>
      </c>
      <c r="M36" s="94">
        <f>IFERROR(IF(D36&gt;0,I36/D36*10,""),"")</f>
        <v>535.00113363645573</v>
      </c>
      <c r="N36" s="73">
        <f>IFERROR(IF(F36&gt;0,K36/F36*10,""),"")</f>
        <v>492.82903056893616</v>
      </c>
      <c r="O36" s="99">
        <f t="shared" si="1"/>
        <v>42.172103067519572</v>
      </c>
      <c r="P36" s="123" t="str">
        <f>IF(L36&gt;K36,"проверка","")</f>
        <v/>
      </c>
      <c r="Q36" s="54" t="s">
        <v>160</v>
      </c>
    </row>
    <row r="37" spans="1:17" s="17" customFormat="1" ht="15" hidden="1" customHeight="1" x14ac:dyDescent="0.25">
      <c r="A37" s="101" t="str">
        <f t="shared" si="0"/>
        <v>x</v>
      </c>
      <c r="B37" s="205" t="s">
        <v>84</v>
      </c>
      <c r="C37" s="206"/>
      <c r="D37" s="195">
        <v>0</v>
      </c>
      <c r="E37" s="230">
        <f>IFERROR(D37/C37*100,0)</f>
        <v>0</v>
      </c>
      <c r="F37" s="230">
        <v>0</v>
      </c>
      <c r="G37" s="84">
        <f>IFERROR(D37-F37,"")</f>
        <v>0</v>
      </c>
      <c r="H37" s="309"/>
      <c r="I37" s="230">
        <v>0</v>
      </c>
      <c r="J37" s="308" t="str">
        <f>IFERROR(I37/H37*100,"")</f>
        <v/>
      </c>
      <c r="K37" s="131">
        <v>0</v>
      </c>
      <c r="L37" s="84">
        <f>IFERROR((I37-K37),"")</f>
        <v>0</v>
      </c>
      <c r="M37" s="95" t="str">
        <f>IFERROR(IF(D37&gt;0,I37/D37*10,""),"")</f>
        <v/>
      </c>
      <c r="N37" s="75" t="str">
        <f>IFERROR(IF(F37&gt;0,K37/F37*10,""),"")</f>
        <v/>
      </c>
      <c r="O37" s="98" t="str">
        <f t="shared" si="1"/>
        <v/>
      </c>
      <c r="P37" s="123" t="str">
        <f>IF(L37&gt;K37,"проверка","")</f>
        <v/>
      </c>
      <c r="Q37" s="54" t="s">
        <v>160</v>
      </c>
    </row>
    <row r="38" spans="1:17" s="1" customFormat="1" ht="15" hidden="1" customHeight="1" x14ac:dyDescent="0.25">
      <c r="A38" s="101" t="str">
        <f t="shared" si="0"/>
        <v>x</v>
      </c>
      <c r="B38" s="205" t="s">
        <v>85</v>
      </c>
      <c r="C38" s="206"/>
      <c r="D38" s="195">
        <v>0</v>
      </c>
      <c r="E38" s="230">
        <f>IFERROR(D38/C38*100,0)</f>
        <v>0</v>
      </c>
      <c r="F38" s="230">
        <v>0</v>
      </c>
      <c r="G38" s="84">
        <f>IFERROR(D38-F38,"")</f>
        <v>0</v>
      </c>
      <c r="H38" s="309"/>
      <c r="I38" s="230">
        <v>0</v>
      </c>
      <c r="J38" s="308" t="str">
        <f>IFERROR(I38/H38*100,"")</f>
        <v/>
      </c>
      <c r="K38" s="131">
        <v>0</v>
      </c>
      <c r="L38" s="84">
        <f>IFERROR((I38-K38),"")</f>
        <v>0</v>
      </c>
      <c r="M38" s="95" t="str">
        <f>IFERROR(IF(D38&gt;0,I38/D38*10,""),"")</f>
        <v/>
      </c>
      <c r="N38" s="75" t="str">
        <f>IFERROR(IF(F38&gt;0,K38/F38*10,""),"")</f>
        <v/>
      </c>
      <c r="O38" s="141" t="str">
        <f t="shared" si="1"/>
        <v/>
      </c>
      <c r="P38" s="123" t="str">
        <f>IF(L38&gt;K38,"проверка","")</f>
        <v/>
      </c>
      <c r="Q38" s="54" t="s">
        <v>160</v>
      </c>
    </row>
    <row r="39" spans="1:17" s="3" customFormat="1" ht="15" hidden="1" customHeight="1" x14ac:dyDescent="0.25">
      <c r="A39" s="101" t="str">
        <f t="shared" si="0"/>
        <v>x</v>
      </c>
      <c r="B39" s="207" t="s">
        <v>63</v>
      </c>
      <c r="C39" s="206"/>
      <c r="D39" s="195">
        <v>0</v>
      </c>
      <c r="E39" s="230">
        <f>IFERROR(D39/C39*100,0)</f>
        <v>0</v>
      </c>
      <c r="F39" s="230">
        <v>0</v>
      </c>
      <c r="G39" s="85">
        <f>IFERROR(D39-F39,"")</f>
        <v>0</v>
      </c>
      <c r="H39" s="310"/>
      <c r="I39" s="230">
        <v>0</v>
      </c>
      <c r="J39" s="308" t="str">
        <f>IFERROR(I39/H39*100,"")</f>
        <v/>
      </c>
      <c r="K39" s="131">
        <v>0</v>
      </c>
      <c r="L39" s="85">
        <f>IFERROR((I39-K39),"")</f>
        <v>0</v>
      </c>
      <c r="M39" s="96" t="str">
        <f>IFERROR(IF(D39&gt;0,I39/D39*10,""),"")</f>
        <v/>
      </c>
      <c r="N39" s="75" t="str">
        <f>IFERROR(IF(F39&gt;0,K39/F39*10,""),"")</f>
        <v/>
      </c>
      <c r="O39" s="141" t="str">
        <f t="shared" si="1"/>
        <v/>
      </c>
      <c r="P39" s="123" t="str">
        <f>IF(L39&gt;K39,"проверка","")</f>
        <v/>
      </c>
      <c r="Q39" s="54" t="s">
        <v>160</v>
      </c>
    </row>
    <row r="40" spans="1:17" s="1" customFormat="1" ht="15.75" x14ac:dyDescent="0.25">
      <c r="A40" s="101">
        <f t="shared" si="0"/>
        <v>170.82129999999998</v>
      </c>
      <c r="B40" s="205" t="s">
        <v>27</v>
      </c>
      <c r="C40" s="206">
        <v>188.13071629999999</v>
      </c>
      <c r="D40" s="195">
        <v>170.82129999999998</v>
      </c>
      <c r="E40" s="230">
        <f>IFERROR(D40/C40*100,0)</f>
        <v>90.799260939187732</v>
      </c>
      <c r="F40" s="230">
        <v>159.66079999999999</v>
      </c>
      <c r="G40" s="84">
        <f>IFERROR(D40-F40,"")</f>
        <v>11.160499999999985</v>
      </c>
      <c r="H40" s="309">
        <v>8585.1</v>
      </c>
      <c r="I40" s="230">
        <v>9212.1198000000004</v>
      </c>
      <c r="J40" s="308">
        <f>IFERROR(I40/H40*100,"")</f>
        <v>107.30358178704967</v>
      </c>
      <c r="K40" s="131">
        <v>7902.8274000000001</v>
      </c>
      <c r="L40" s="84">
        <f>IFERROR((I40-K40),"")</f>
        <v>1309.2924000000003</v>
      </c>
      <c r="M40" s="95">
        <f>IFERROR(IF(D40&gt;0,I40/D40*10,""),"")</f>
        <v>539.28402371367042</v>
      </c>
      <c r="N40" s="75">
        <f>IFERROR(IF(F40&gt;0,K40/F40*10,""),"")</f>
        <v>494.97606175091192</v>
      </c>
      <c r="O40" s="141">
        <f t="shared" si="1"/>
        <v>44.307961962758498</v>
      </c>
      <c r="P40" s="123" t="str">
        <f>IF(L40&gt;K40,"проверка","")</f>
        <v/>
      </c>
      <c r="Q40" s="54" t="s">
        <v>160</v>
      </c>
    </row>
    <row r="41" spans="1:17" s="1" customFormat="1" ht="15" hidden="1" customHeight="1" x14ac:dyDescent="0.25">
      <c r="A41" s="101" t="str">
        <f t="shared" si="0"/>
        <v>x</v>
      </c>
      <c r="B41" s="205" t="s">
        <v>28</v>
      </c>
      <c r="C41" s="206"/>
      <c r="D41" s="195">
        <v>0</v>
      </c>
      <c r="E41" s="230">
        <f>IFERROR(D41/C41*100,0)</f>
        <v>0</v>
      </c>
      <c r="F41" s="230">
        <v>0</v>
      </c>
      <c r="G41" s="83">
        <f>IFERROR(D41-F41,"")</f>
        <v>0</v>
      </c>
      <c r="H41" s="308"/>
      <c r="I41" s="230">
        <v>0</v>
      </c>
      <c r="J41" s="308" t="str">
        <f>IFERROR(I41/H41*100,"")</f>
        <v/>
      </c>
      <c r="K41" s="131">
        <v>0</v>
      </c>
      <c r="L41" s="83">
        <f>IFERROR((I41-K41),"")</f>
        <v>0</v>
      </c>
      <c r="M41" s="95" t="str">
        <f>IFERROR(IF(D41&gt;0,I41/D41*10,""),"")</f>
        <v/>
      </c>
      <c r="N41" s="74" t="str">
        <f>IFERROR(IF(F41&gt;0,K41/F41*10,""),"")</f>
        <v/>
      </c>
      <c r="O41" s="141" t="str">
        <f t="shared" si="1"/>
        <v/>
      </c>
      <c r="P41" s="123" t="str">
        <f>IF(L41&gt;K41,"проверка","")</f>
        <v/>
      </c>
      <c r="Q41" s="54" t="s">
        <v>160</v>
      </c>
    </row>
    <row r="42" spans="1:17" s="1" customFormat="1" ht="15.75" hidden="1" x14ac:dyDescent="0.25">
      <c r="A42" s="101" t="str">
        <f t="shared" si="0"/>
        <v>x</v>
      </c>
      <c r="B42" s="205" t="s">
        <v>29</v>
      </c>
      <c r="C42" s="220">
        <v>1.6279999999999999</v>
      </c>
      <c r="D42" s="195">
        <v>0</v>
      </c>
      <c r="E42" s="230">
        <f>IFERROR(D42/C42*100,0)</f>
        <v>0</v>
      </c>
      <c r="F42" s="230">
        <v>2.0351500000000002</v>
      </c>
      <c r="G42" s="83">
        <f>IFERROR(D42-F42,"")</f>
        <v>-2.0351500000000002</v>
      </c>
      <c r="H42" s="308">
        <v>45</v>
      </c>
      <c r="I42" s="230">
        <v>0</v>
      </c>
      <c r="J42" s="308">
        <f>IFERROR(I42/H42*100,"")</f>
        <v>0</v>
      </c>
      <c r="K42" s="131">
        <v>77.173200000000008</v>
      </c>
      <c r="L42" s="83">
        <f>IFERROR((I42-K42),"")</f>
        <v>-77.173200000000008</v>
      </c>
      <c r="M42" s="95" t="str">
        <f>IFERROR(IF(D42&gt;0,I42/D42*10,""),"")</f>
        <v/>
      </c>
      <c r="N42" s="75">
        <f>IFERROR(IF(F42&gt;0,K42/F42*10,""),"")</f>
        <v>379.20153305653145</v>
      </c>
      <c r="O42" s="99" t="str">
        <f t="shared" si="1"/>
        <v/>
      </c>
      <c r="P42" s="123" t="str">
        <f>IF(L42&gt;K42,"проверка","")</f>
        <v/>
      </c>
      <c r="Q42" s="54" t="s">
        <v>160</v>
      </c>
    </row>
    <row r="43" spans="1:17" s="1" customFormat="1" ht="15.75" x14ac:dyDescent="0.25">
      <c r="A43" s="101">
        <f t="shared" si="0"/>
        <v>13.232414</v>
      </c>
      <c r="B43" s="205" t="s">
        <v>30</v>
      </c>
      <c r="C43" s="206">
        <v>16.61037</v>
      </c>
      <c r="D43" s="195">
        <v>13.232414</v>
      </c>
      <c r="E43" s="230">
        <f>IFERROR(D43/C43*100,0)</f>
        <v>79.66357161219166</v>
      </c>
      <c r="F43" s="230">
        <v>12.264733</v>
      </c>
      <c r="G43" s="84">
        <f>IFERROR(D43-F43,"")</f>
        <v>0.96768100000000068</v>
      </c>
      <c r="H43" s="309">
        <v>698</v>
      </c>
      <c r="I43" s="230">
        <v>634.774764</v>
      </c>
      <c r="J43" s="308">
        <f>IFERROR(I43/H43*100,"")</f>
        <v>90.941943266475647</v>
      </c>
      <c r="K43" s="131">
        <v>593.28687600000001</v>
      </c>
      <c r="L43" s="84">
        <f>IFERROR((I43-K43),"")</f>
        <v>41.487887999999998</v>
      </c>
      <c r="M43" s="95">
        <f>IFERROR(IF(D43&gt;0,I43/D43*10,""),"")</f>
        <v>479.71198905959261</v>
      </c>
      <c r="N43" s="75">
        <f>IFERROR(IF(F43&gt;0,K43/F43*10,""),"")</f>
        <v>483.7340331827852</v>
      </c>
      <c r="O43" s="141">
        <f t="shared" si="1"/>
        <v>-4.0220441231925861</v>
      </c>
      <c r="P43" s="123" t="str">
        <f>IF(L43&gt;K43,"проверка","")</f>
        <v/>
      </c>
      <c r="Q43" s="54" t="s">
        <v>160</v>
      </c>
    </row>
    <row r="44" spans="1:17" s="1" customFormat="1" ht="15" hidden="1" customHeight="1" x14ac:dyDescent="0.25">
      <c r="A44" s="101" t="str">
        <f t="shared" si="0"/>
        <v>x</v>
      </c>
      <c r="B44" s="205" t="s">
        <v>64</v>
      </c>
      <c r="C44" s="206"/>
      <c r="D44" s="195">
        <v>0</v>
      </c>
      <c r="E44" s="230">
        <f>IFERROR(D44/C44*100,0)</f>
        <v>0</v>
      </c>
      <c r="F44" s="230">
        <v>0</v>
      </c>
      <c r="G44" s="84">
        <f>IFERROR(D44-F44,"")</f>
        <v>0</v>
      </c>
      <c r="H44" s="309"/>
      <c r="I44" s="230">
        <v>0</v>
      </c>
      <c r="J44" s="308" t="str">
        <f>IFERROR(I44/H44*100,"")</f>
        <v/>
      </c>
      <c r="K44" s="131">
        <v>0</v>
      </c>
      <c r="L44" s="84">
        <f>IFERROR((I44-K44),"")</f>
        <v>0</v>
      </c>
      <c r="M44" s="95" t="str">
        <f>IFERROR(IF(D44&gt;0,I44/D44*10,""),"")</f>
        <v/>
      </c>
      <c r="N44" s="75" t="str">
        <f>IFERROR(IF(F44&gt;0,K44/F44*10,""),"")</f>
        <v/>
      </c>
      <c r="O44" s="141" t="str">
        <f t="shared" si="1"/>
        <v/>
      </c>
      <c r="P44" s="123" t="str">
        <f>IF(L44&gt;K44,"проверка","")</f>
        <v/>
      </c>
      <c r="Q44" s="54" t="s">
        <v>160</v>
      </c>
    </row>
    <row r="45" spans="1:17" s="13" customFormat="1" ht="15.75" x14ac:dyDescent="0.25">
      <c r="A45" s="101">
        <f t="shared" si="0"/>
        <v>27.990534</v>
      </c>
      <c r="B45" s="203" t="s">
        <v>62</v>
      </c>
      <c r="C45" s="204">
        <v>36.267130000000002</v>
      </c>
      <c r="D45" s="194">
        <v>27.990534</v>
      </c>
      <c r="E45" s="236">
        <f>IFERROR(D45/C45*100,0)</f>
        <v>77.178795234141759</v>
      </c>
      <c r="F45" s="130">
        <v>31.438472000000001</v>
      </c>
      <c r="G45" s="86">
        <f>IFERROR(D45-F45,"")</f>
        <v>-3.4479380000000006</v>
      </c>
      <c r="H45" s="311">
        <v>1747</v>
      </c>
      <c r="I45" s="236">
        <v>1725.8486699999999</v>
      </c>
      <c r="J45" s="351">
        <f>IFERROR(I45/H45*100,"")</f>
        <v>98.789277046365186</v>
      </c>
      <c r="K45" s="229">
        <v>1707.9874500000003</v>
      </c>
      <c r="L45" s="86">
        <f>IFERROR((I45-K45),"")</f>
        <v>17.861219999999548</v>
      </c>
      <c r="M45" s="94">
        <f>IFERROR(IF(D45&gt;0,I45/D45*10,""),"")</f>
        <v>616.58297408688236</v>
      </c>
      <c r="N45" s="76">
        <f>IFERROR(IF(F45&gt;0,K45/F45*10,""),"")</f>
        <v>543.27940938096492</v>
      </c>
      <c r="O45" s="141">
        <f t="shared" si="1"/>
        <v>73.303564705917438</v>
      </c>
      <c r="P45" s="123" t="str">
        <f>IF(L45&gt;K45,"проверка","")</f>
        <v/>
      </c>
      <c r="Q45" s="54" t="s">
        <v>160</v>
      </c>
    </row>
    <row r="46" spans="1:17" s="1" customFormat="1" ht="15" hidden="1" customHeight="1" x14ac:dyDescent="0.25">
      <c r="A46" s="101" t="str">
        <f t="shared" si="0"/>
        <v>x</v>
      </c>
      <c r="B46" s="205" t="s">
        <v>86</v>
      </c>
      <c r="C46" s="206"/>
      <c r="D46" s="195">
        <v>0</v>
      </c>
      <c r="E46" s="230">
        <f>IFERROR(D46/C46*100,0)</f>
        <v>0</v>
      </c>
      <c r="F46" s="230">
        <v>0</v>
      </c>
      <c r="G46" s="84">
        <f>IFERROR(D46-F46,"")</f>
        <v>0</v>
      </c>
      <c r="H46" s="309"/>
      <c r="I46" s="230">
        <v>0</v>
      </c>
      <c r="J46" s="308" t="str">
        <f>IFERROR(I46/H46*100,"")</f>
        <v/>
      </c>
      <c r="K46" s="131">
        <v>0</v>
      </c>
      <c r="L46" s="84">
        <f>IFERROR((I46-K46),"")</f>
        <v>0</v>
      </c>
      <c r="M46" s="95" t="str">
        <f>IFERROR(IF(D46&gt;0,I46/D46*10,""),"")</f>
        <v/>
      </c>
      <c r="N46" s="75" t="str">
        <f>IFERROR(IF(F46&gt;0,K46/F46*10,""),"")</f>
        <v/>
      </c>
      <c r="O46" s="140" t="str">
        <f t="shared" si="1"/>
        <v/>
      </c>
      <c r="P46" s="123" t="str">
        <f>IF(L46&gt;K46,"проверка","")</f>
        <v/>
      </c>
      <c r="Q46" s="54" t="s">
        <v>160</v>
      </c>
    </row>
    <row r="47" spans="1:17" s="1" customFormat="1" ht="15" hidden="1" customHeight="1" x14ac:dyDescent="0.25">
      <c r="A47" s="101" t="str">
        <f t="shared" si="0"/>
        <v>x</v>
      </c>
      <c r="B47" s="205" t="s">
        <v>87</v>
      </c>
      <c r="C47" s="206">
        <v>0.23499999999999999</v>
      </c>
      <c r="D47" s="195">
        <v>0</v>
      </c>
      <c r="E47" s="230">
        <f>IFERROR(D47/C47*100,0)</f>
        <v>0</v>
      </c>
      <c r="F47" s="230">
        <v>0.45955000000000001</v>
      </c>
      <c r="G47" s="84">
        <f>IFERROR(D47-F47,"")</f>
        <v>-0.45955000000000001</v>
      </c>
      <c r="H47" s="312">
        <v>7</v>
      </c>
      <c r="I47" s="230">
        <v>0</v>
      </c>
      <c r="J47" s="308">
        <f>IFERROR(I47/H47*100,"")</f>
        <v>0</v>
      </c>
      <c r="K47" s="131">
        <v>11.602500000000001</v>
      </c>
      <c r="L47" s="84">
        <f>IFERROR((I47-K47),"")</f>
        <v>-11.602500000000001</v>
      </c>
      <c r="M47" s="95" t="str">
        <f>IFERROR(IF(D47&gt;0,I47/D47*10,""),"")</f>
        <v/>
      </c>
      <c r="N47" s="75">
        <f>IFERROR(IF(F47&gt;0,K47/F47*10,""),"")</f>
        <v>252.47524752475249</v>
      </c>
      <c r="O47" s="141" t="str">
        <f t="shared" si="1"/>
        <v/>
      </c>
      <c r="P47" s="123" t="str">
        <f>IF(L47&gt;K47,"проверка","")</f>
        <v/>
      </c>
      <c r="Q47" s="54" t="s">
        <v>160</v>
      </c>
    </row>
    <row r="48" spans="1:17" s="1" customFormat="1" ht="15" hidden="1" customHeight="1" x14ac:dyDescent="0.25">
      <c r="A48" s="101" t="str">
        <f t="shared" si="0"/>
        <v>x</v>
      </c>
      <c r="B48" s="205" t="s">
        <v>88</v>
      </c>
      <c r="C48" s="206"/>
      <c r="D48" s="195">
        <v>0</v>
      </c>
      <c r="E48" s="230">
        <f>IFERROR(D48/C48*100,0)</f>
        <v>0</v>
      </c>
      <c r="F48" s="230">
        <v>0</v>
      </c>
      <c r="G48" s="84">
        <f>IFERROR(D48-F48,"")</f>
        <v>0</v>
      </c>
      <c r="H48" s="327"/>
      <c r="I48" s="230">
        <v>0</v>
      </c>
      <c r="J48" s="308" t="str">
        <f>IFERROR(I48/H48*100,"")</f>
        <v/>
      </c>
      <c r="K48" s="131">
        <v>0</v>
      </c>
      <c r="L48" s="84">
        <f>IFERROR((I48-K48),"")</f>
        <v>0</v>
      </c>
      <c r="M48" s="95" t="str">
        <f>IFERROR(IF(D48&gt;0,I48/D48*10,""),"")</f>
        <v/>
      </c>
      <c r="N48" s="75" t="str">
        <f>IFERROR(IF(F48&gt;0,K48/F48*10,""),"")</f>
        <v/>
      </c>
      <c r="O48" s="141" t="str">
        <f t="shared" si="1"/>
        <v/>
      </c>
      <c r="P48" s="123" t="str">
        <f>IF(L48&gt;K48,"проверка","")</f>
        <v/>
      </c>
      <c r="Q48" s="54" t="s">
        <v>160</v>
      </c>
    </row>
    <row r="49" spans="1:17" s="1" customFormat="1" ht="15.75" x14ac:dyDescent="0.25">
      <c r="A49" s="101">
        <f t="shared" si="0"/>
        <v>0.81143399999999999</v>
      </c>
      <c r="B49" s="205" t="s">
        <v>89</v>
      </c>
      <c r="C49" s="206">
        <v>5.09</v>
      </c>
      <c r="D49" s="195">
        <v>0.81143399999999999</v>
      </c>
      <c r="E49" s="230">
        <f>IFERROR(D49/C49*100,0)</f>
        <v>15.941728880157171</v>
      </c>
      <c r="F49" s="230">
        <v>1.9091020000000001</v>
      </c>
      <c r="G49" s="84">
        <f>IFERROR(D49-F49,"")</f>
        <v>-1.0976680000000001</v>
      </c>
      <c r="H49" s="327">
        <v>210</v>
      </c>
      <c r="I49" s="230">
        <v>43.685070000000003</v>
      </c>
      <c r="J49" s="308">
        <f>IFERROR(I49/H49*100,"")</f>
        <v>20.802414285714288</v>
      </c>
      <c r="K49" s="131">
        <v>70.708950000000002</v>
      </c>
      <c r="L49" s="87">
        <f>IFERROR((I49-K49),"")</f>
        <v>-27.023879999999998</v>
      </c>
      <c r="M49" s="95">
        <f>IFERROR(IF(D49&gt;0,I49/D49*10,""),"")</f>
        <v>538.36873978660014</v>
      </c>
      <c r="N49" s="75">
        <f>IFERROR(IF(F49&gt;0,K49/F49*10,""),"")</f>
        <v>370.37806256554126</v>
      </c>
      <c r="O49" s="141">
        <f t="shared" si="1"/>
        <v>167.99067722105889</v>
      </c>
      <c r="P49" s="123" t="str">
        <f>IF(L49&gt;K49,"проверка","")</f>
        <v/>
      </c>
      <c r="Q49" s="54" t="s">
        <v>160</v>
      </c>
    </row>
    <row r="50" spans="1:17" s="1" customFormat="1" ht="15" hidden="1" customHeight="1" x14ac:dyDescent="0.25">
      <c r="A50" s="101" t="str">
        <f t="shared" si="0"/>
        <v>x</v>
      </c>
      <c r="B50" s="205" t="s">
        <v>101</v>
      </c>
      <c r="C50" s="206"/>
      <c r="D50" s="195">
        <v>0</v>
      </c>
      <c r="E50" s="230">
        <f>IFERROR(D50/C50*100,0)</f>
        <v>0</v>
      </c>
      <c r="F50" s="230">
        <v>0</v>
      </c>
      <c r="G50" s="84">
        <f>IFERROR(D50-F50,"")</f>
        <v>0</v>
      </c>
      <c r="H50" s="327"/>
      <c r="I50" s="230">
        <v>0</v>
      </c>
      <c r="J50" s="308" t="str">
        <f>IFERROR(I50/H50*100,"")</f>
        <v/>
      </c>
      <c r="K50" s="131">
        <v>0</v>
      </c>
      <c r="L50" s="87">
        <f>IFERROR((I50-K50),"")</f>
        <v>0</v>
      </c>
      <c r="M50" s="95" t="str">
        <f>IFERROR(IF(D50&gt;0,I50/D50*10,""),"")</f>
        <v/>
      </c>
      <c r="N50" s="75" t="str">
        <f>IFERROR(IF(F50&gt;0,K50/F50*10,""),"")</f>
        <v/>
      </c>
      <c r="O50" s="141" t="str">
        <f t="shared" si="1"/>
        <v/>
      </c>
      <c r="P50" s="123" t="str">
        <f>IF(L50&gt;K50,"проверка","")</f>
        <v/>
      </c>
      <c r="Q50" s="54" t="s">
        <v>160</v>
      </c>
    </row>
    <row r="51" spans="1:17" s="1" customFormat="1" ht="15" hidden="1" customHeight="1" x14ac:dyDescent="0.25">
      <c r="A51" s="101" t="str">
        <f t="shared" si="0"/>
        <v>x</v>
      </c>
      <c r="B51" s="205" t="s">
        <v>90</v>
      </c>
      <c r="C51" s="206"/>
      <c r="D51" s="195">
        <v>0</v>
      </c>
      <c r="E51" s="230">
        <f>IFERROR(D51/C51*100,0)</f>
        <v>0</v>
      </c>
      <c r="F51" s="230">
        <v>2.2846200000000003</v>
      </c>
      <c r="G51" s="84">
        <f>IFERROR(D51-F51,"")</f>
        <v>-2.2846200000000003</v>
      </c>
      <c r="H51" s="327"/>
      <c r="I51" s="230">
        <v>0</v>
      </c>
      <c r="J51" s="308" t="str">
        <f>IFERROR(I51/H51*100,"")</f>
        <v/>
      </c>
      <c r="K51" s="131">
        <v>50.387999999999998</v>
      </c>
      <c r="L51" s="87">
        <f>IFERROR((I51-K51),"")</f>
        <v>-50.387999999999998</v>
      </c>
      <c r="M51" s="95" t="str">
        <f>IFERROR(IF(D51&gt;0,I51/D51*10,""),"")</f>
        <v/>
      </c>
      <c r="N51" s="75">
        <f>IFERROR(IF(F51&gt;0,K51/F51*10,""),"")</f>
        <v>220.55308979173776</v>
      </c>
      <c r="O51" s="141" t="str">
        <f t="shared" si="1"/>
        <v/>
      </c>
      <c r="P51" s="123" t="str">
        <f>IF(L51&gt;K51,"проверка","")</f>
        <v/>
      </c>
      <c r="Q51" s="54" t="s">
        <v>160</v>
      </c>
    </row>
    <row r="52" spans="1:17" s="1" customFormat="1" ht="15.75" x14ac:dyDescent="0.25">
      <c r="A52" s="101">
        <f t="shared" si="0"/>
        <v>27.179100000000002</v>
      </c>
      <c r="B52" s="205" t="s">
        <v>102</v>
      </c>
      <c r="C52" s="206">
        <v>30.942129999999999</v>
      </c>
      <c r="D52" s="195">
        <v>27.179100000000002</v>
      </c>
      <c r="E52" s="230">
        <f>IFERROR(D52/C52*100,0)</f>
        <v>87.838490756777247</v>
      </c>
      <c r="F52" s="230">
        <v>26.7852</v>
      </c>
      <c r="G52" s="264">
        <f>IFERROR(D52-F52,"")</f>
        <v>0.39390000000000214</v>
      </c>
      <c r="H52" s="327">
        <v>1530</v>
      </c>
      <c r="I52" s="230">
        <v>1682.1636000000001</v>
      </c>
      <c r="J52" s="308">
        <f>IFERROR(I52/H52*100,"")</f>
        <v>109.94533333333334</v>
      </c>
      <c r="K52" s="131">
        <v>1575.288</v>
      </c>
      <c r="L52" s="88">
        <f>IFERROR((I52-K52),"")</f>
        <v>106.87560000000008</v>
      </c>
      <c r="M52" s="95">
        <f>IFERROR(IF(D52&gt;0,I52/D52*10,""),"")</f>
        <v>618.91806571961547</v>
      </c>
      <c r="N52" s="77">
        <f>IFERROR(IF(F52&gt;0,K52/F52*10,""),"")</f>
        <v>588.11881188118809</v>
      </c>
      <c r="O52" s="141">
        <f t="shared" si="1"/>
        <v>30.799253838427376</v>
      </c>
      <c r="P52" s="123" t="str">
        <f>IF(L52&gt;K52,"проверка","")</f>
        <v/>
      </c>
      <c r="Q52" s="54" t="s">
        <v>160</v>
      </c>
    </row>
    <row r="53" spans="1:17" s="13" customFormat="1" ht="15.75" x14ac:dyDescent="0.25">
      <c r="A53" s="101">
        <f t="shared" si="0"/>
        <v>173.96856100000002</v>
      </c>
      <c r="B53" s="208" t="s">
        <v>31</v>
      </c>
      <c r="C53" s="209">
        <v>204.69390000000001</v>
      </c>
      <c r="D53" s="196">
        <v>173.96856100000002</v>
      </c>
      <c r="E53" s="237">
        <f>IFERROR(D53/C53*100,0)</f>
        <v>84.98961669106896</v>
      </c>
      <c r="F53" s="132">
        <v>209.98021199999999</v>
      </c>
      <c r="G53" s="153">
        <f>IFERROR(D53-F53,"")</f>
        <v>-36.011650999999972</v>
      </c>
      <c r="H53" s="328">
        <v>7224.0420000000004</v>
      </c>
      <c r="I53" s="237">
        <v>6088.6856940000007</v>
      </c>
      <c r="J53" s="351">
        <f>IFERROR(I53/H53*100,"")</f>
        <v>84.283641955570033</v>
      </c>
      <c r="K53" s="229">
        <v>6316.0761300000022</v>
      </c>
      <c r="L53" s="162">
        <f>IFERROR((I53-K53),"")</f>
        <v>-227.3904360000015</v>
      </c>
      <c r="M53" s="94">
        <f>IFERROR(IF(D53&gt;0,I53/D53*10,""),"")</f>
        <v>349.9877023182367</v>
      </c>
      <c r="N53" s="78">
        <f>IFERROR(IF(F53&gt;0,K53/F53*10,""),"")</f>
        <v>300.7938733769829</v>
      </c>
      <c r="O53" s="142">
        <f t="shared" si="1"/>
        <v>49.193828941253798</v>
      </c>
      <c r="P53" s="123" t="str">
        <f>IF(L53&gt;K53,"проверка","")</f>
        <v/>
      </c>
      <c r="Q53" s="54" t="s">
        <v>160</v>
      </c>
    </row>
    <row r="54" spans="1:17" s="17" customFormat="1" ht="15.75" x14ac:dyDescent="0.25">
      <c r="A54" s="101">
        <f t="shared" si="0"/>
        <v>49.128521000000006</v>
      </c>
      <c r="B54" s="210" t="s">
        <v>91</v>
      </c>
      <c r="C54" s="206">
        <v>44.319499999999998</v>
      </c>
      <c r="D54" s="195">
        <v>49.128521000000006</v>
      </c>
      <c r="E54" s="230">
        <f>IFERROR(D54/C54*100,0)</f>
        <v>110.85080156590217</v>
      </c>
      <c r="F54" s="230">
        <v>44.642000000000003</v>
      </c>
      <c r="G54" s="265">
        <f>IFERROR(D54-F54,"")</f>
        <v>4.4865210000000033</v>
      </c>
      <c r="H54" s="329">
        <v>1305</v>
      </c>
      <c r="I54" s="230">
        <v>1472.7457679999998</v>
      </c>
      <c r="J54" s="308">
        <f>IFERROR(I54/H54*100,"")</f>
        <v>112.85408183908044</v>
      </c>
      <c r="K54" s="131">
        <v>1105.27404</v>
      </c>
      <c r="L54" s="89">
        <f>IFERROR((I54-K54),"")</f>
        <v>367.47172799999976</v>
      </c>
      <c r="M54" s="97">
        <f>IFERROR(IF(D54&gt;0,I54/D54*10,""),"")</f>
        <v>299.77409008506476</v>
      </c>
      <c r="N54" s="79">
        <f>IFERROR(IF(F54&gt;0,K54/F54*10,""),"")</f>
        <v>247.58613861386138</v>
      </c>
      <c r="O54" s="143">
        <f t="shared" si="1"/>
        <v>52.187951471203377</v>
      </c>
      <c r="P54" s="123" t="str">
        <f>IF(L54&gt;K54,"проверка","")</f>
        <v/>
      </c>
      <c r="Q54" s="54" t="s">
        <v>160</v>
      </c>
    </row>
    <row r="55" spans="1:17" s="1" customFormat="1" ht="15" hidden="1" customHeight="1" x14ac:dyDescent="0.25">
      <c r="A55" s="101" t="str">
        <f t="shared" si="0"/>
        <v>x</v>
      </c>
      <c r="B55" s="210" t="s">
        <v>92</v>
      </c>
      <c r="C55" s="206"/>
      <c r="D55" s="195">
        <v>0</v>
      </c>
      <c r="E55" s="230">
        <f>IFERROR(D55/C55*100,0)</f>
        <v>0</v>
      </c>
      <c r="F55" s="230">
        <v>0</v>
      </c>
      <c r="G55" s="83">
        <f>IFERROR(D55-F55,"")</f>
        <v>0</v>
      </c>
      <c r="H55" s="329"/>
      <c r="I55" s="230">
        <v>0</v>
      </c>
      <c r="J55" s="308" t="str">
        <f>IFERROR(I55/H55*100,"")</f>
        <v/>
      </c>
      <c r="K55" s="131">
        <v>0</v>
      </c>
      <c r="L55" s="90">
        <f>IFERROR((I55-K55),"")</f>
        <v>0</v>
      </c>
      <c r="M55" s="97" t="str">
        <f>IFERROR(IF(D55&gt;0,I55/D55*10,""),"")</f>
        <v/>
      </c>
      <c r="N55" s="75" t="str">
        <f>IFERROR(IF(F55&gt;0,K55/F55*10,""),"")</f>
        <v/>
      </c>
      <c r="O55" s="144" t="str">
        <f t="shared" si="1"/>
        <v/>
      </c>
      <c r="P55" s="123" t="str">
        <f>IF(L55&gt;K55,"проверка","")</f>
        <v/>
      </c>
      <c r="Q55" s="54" t="s">
        <v>160</v>
      </c>
    </row>
    <row r="56" spans="1:17" s="1" customFormat="1" ht="15.75" x14ac:dyDescent="0.25">
      <c r="A56" s="101">
        <f t="shared" si="0"/>
        <v>20.035067000000002</v>
      </c>
      <c r="B56" s="210" t="s">
        <v>93</v>
      </c>
      <c r="C56" s="206">
        <v>22.6022</v>
      </c>
      <c r="D56" s="195">
        <v>20.035067000000002</v>
      </c>
      <c r="E56" s="230">
        <f>IFERROR(D56/C56*100,0)</f>
        <v>88.642110060082658</v>
      </c>
      <c r="F56" s="230">
        <v>24.534718000000002</v>
      </c>
      <c r="G56" s="83">
        <f>IFERROR(D56-F56,"")</f>
        <v>-4.4996510000000001</v>
      </c>
      <c r="H56" s="329">
        <v>850</v>
      </c>
      <c r="I56" s="230">
        <v>664.87231199999997</v>
      </c>
      <c r="J56" s="308">
        <f>IFERROR(I56/H56*100,"")</f>
        <v>78.220271999999994</v>
      </c>
      <c r="K56" s="131">
        <v>852.64319399999999</v>
      </c>
      <c r="L56" s="90">
        <f>IFERROR((I56-K56),"")</f>
        <v>-187.77088200000003</v>
      </c>
      <c r="M56" s="97">
        <f>IFERROR(IF(D56&gt;0,I56/D56*10,""),"")</f>
        <v>331.85429926438474</v>
      </c>
      <c r="N56" s="75">
        <f>IFERROR(IF(F56&gt;0,K56/F56*10,""),"")</f>
        <v>347.52516576713856</v>
      </c>
      <c r="O56" s="141">
        <f t="shared" si="1"/>
        <v>-15.670866502753825</v>
      </c>
      <c r="P56" s="123" t="str">
        <f>IF(L56&gt;K56,"проверка","")</f>
        <v/>
      </c>
      <c r="Q56" s="54" t="s">
        <v>160</v>
      </c>
    </row>
    <row r="57" spans="1:17" s="1" customFormat="1" ht="15.75" x14ac:dyDescent="0.25">
      <c r="A57" s="101">
        <f t="shared" si="0"/>
        <v>43.329000000000001</v>
      </c>
      <c r="B57" s="210" t="s">
        <v>94</v>
      </c>
      <c r="C57" s="206">
        <v>50.055</v>
      </c>
      <c r="D57" s="195">
        <v>43.329000000000001</v>
      </c>
      <c r="E57" s="230">
        <f>IFERROR(D57/C57*100,0)</f>
        <v>86.562780940964942</v>
      </c>
      <c r="F57" s="230">
        <v>63.24721000000001</v>
      </c>
      <c r="G57" s="83">
        <f>IFERROR(D57-F57,"")</f>
        <v>-19.918210000000009</v>
      </c>
      <c r="H57" s="329">
        <v>1902</v>
      </c>
      <c r="I57" s="230">
        <v>1621.6980000000001</v>
      </c>
      <c r="J57" s="308">
        <f>IFERROR(I57/H57*100,"")</f>
        <v>85.262776025236604</v>
      </c>
      <c r="K57" s="131">
        <v>1630.0491480000003</v>
      </c>
      <c r="L57" s="90">
        <f>IFERROR((I57-K57),"")</f>
        <v>-8.3511480000001939</v>
      </c>
      <c r="M57" s="97">
        <f>IFERROR(IF(D57&gt;0,I57/D57*10,""),"")</f>
        <v>374.2754275427543</v>
      </c>
      <c r="N57" s="75">
        <f>IFERROR(IF(F57&gt;0,K57/F57*10,""),"")</f>
        <v>257.72664881186063</v>
      </c>
      <c r="O57" s="141">
        <f t="shared" si="1"/>
        <v>116.54877873089367</v>
      </c>
      <c r="P57" s="123" t="str">
        <f>IF(L57&gt;K57,"проверка","")</f>
        <v/>
      </c>
      <c r="Q57" s="54" t="s">
        <v>160</v>
      </c>
    </row>
    <row r="58" spans="1:17" s="1" customFormat="1" ht="15" hidden="1" customHeight="1" x14ac:dyDescent="0.25">
      <c r="A58" s="101" t="str">
        <f t="shared" si="0"/>
        <v>x</v>
      </c>
      <c r="B58" s="210" t="s">
        <v>57</v>
      </c>
      <c r="C58" s="206"/>
      <c r="D58" s="195">
        <v>0</v>
      </c>
      <c r="E58" s="230">
        <f>IFERROR(D58/C58*100,0)</f>
        <v>0</v>
      </c>
      <c r="F58" s="230">
        <v>0</v>
      </c>
      <c r="G58" s="83">
        <f>IFERROR(D58-F58,"")</f>
        <v>0</v>
      </c>
      <c r="H58" s="329"/>
      <c r="I58" s="230">
        <v>0</v>
      </c>
      <c r="J58" s="308" t="str">
        <f>IFERROR(I58/H58*100,"")</f>
        <v/>
      </c>
      <c r="K58" s="131">
        <v>0</v>
      </c>
      <c r="L58" s="83">
        <f>IFERROR((I58-K58),"")</f>
        <v>0</v>
      </c>
      <c r="M58" s="97" t="str">
        <f>IFERROR(IF(D58&gt;0,I58/D58*10,""),"")</f>
        <v/>
      </c>
      <c r="N58" s="75" t="str">
        <f>IFERROR(IF(F58&gt;0,K58/F58*10,""),"")</f>
        <v/>
      </c>
      <c r="O58" s="141" t="str">
        <f t="shared" si="1"/>
        <v/>
      </c>
      <c r="P58" s="123" t="str">
        <f>IF(L58&gt;K58,"проверка","")</f>
        <v/>
      </c>
      <c r="Q58" s="54" t="s">
        <v>160</v>
      </c>
    </row>
    <row r="59" spans="1:17" s="1" customFormat="1" ht="15.75" x14ac:dyDescent="0.25">
      <c r="A59" s="101">
        <f t="shared" si="0"/>
        <v>0.56065100000000001</v>
      </c>
      <c r="B59" s="210" t="s">
        <v>32</v>
      </c>
      <c r="C59" s="206">
        <v>0.87549999999999994</v>
      </c>
      <c r="D59" s="195">
        <v>0.56065100000000001</v>
      </c>
      <c r="E59" s="230">
        <f>IFERROR(D59/C59*100,0)</f>
        <v>64.037806967447182</v>
      </c>
      <c r="F59" s="230">
        <v>0.81012099999999998</v>
      </c>
      <c r="G59" s="83">
        <f>IFERROR(D59-F59,"")</f>
        <v>-0.24946999999999997</v>
      </c>
      <c r="H59" s="314">
        <v>25</v>
      </c>
      <c r="I59" s="230">
        <v>17.476680000000002</v>
      </c>
      <c r="J59" s="308">
        <f>IFERROR(I59/H59*100,"")</f>
        <v>69.906720000000007</v>
      </c>
      <c r="K59" s="131">
        <v>9.6466500000000011</v>
      </c>
      <c r="L59" s="83">
        <f>IFERROR((I59-K59),"")</f>
        <v>7.8300300000000007</v>
      </c>
      <c r="M59" s="97">
        <f>IFERROR(IF(D59&gt;0,I59/D59*10,""),"")</f>
        <v>311.72119553875763</v>
      </c>
      <c r="N59" s="75">
        <f>IFERROR(IF(F59&gt;0,K59/F59*10,""),"")</f>
        <v>119.07665645008586</v>
      </c>
      <c r="O59" s="141">
        <f t="shared" si="1"/>
        <v>192.64453908867176</v>
      </c>
      <c r="P59" s="123" t="str">
        <f>IF(L59&gt;K59,"проверка","")</f>
        <v/>
      </c>
      <c r="Q59" s="54" t="s">
        <v>160</v>
      </c>
    </row>
    <row r="60" spans="1:17" s="1" customFormat="1" ht="15" hidden="1" customHeight="1" x14ac:dyDescent="0.25">
      <c r="A60" s="101" t="str">
        <f t="shared" si="0"/>
        <v>x</v>
      </c>
      <c r="B60" s="210" t="s">
        <v>60</v>
      </c>
      <c r="C60" s="206"/>
      <c r="D60" s="195">
        <v>0</v>
      </c>
      <c r="E60" s="230">
        <f>IFERROR(D60/C60*100,0)</f>
        <v>0</v>
      </c>
      <c r="F60" s="230">
        <v>0</v>
      </c>
      <c r="G60" s="83">
        <f>IFERROR(D60-F60,"")</f>
        <v>0</v>
      </c>
      <c r="H60" s="308"/>
      <c r="I60" s="230">
        <v>0</v>
      </c>
      <c r="J60" s="308" t="str">
        <f>IFERROR(I60/H60*100,"")</f>
        <v/>
      </c>
      <c r="K60" s="131">
        <v>0</v>
      </c>
      <c r="L60" s="83">
        <f>IFERROR((I60-K60),"")</f>
        <v>0</v>
      </c>
      <c r="M60" s="97" t="str">
        <f>IFERROR(IF(D60&gt;0,I60/D60*10,""),"")</f>
        <v/>
      </c>
      <c r="N60" s="75" t="str">
        <f>IFERROR(IF(F60&gt;0,K60/F60*10,""),"")</f>
        <v/>
      </c>
      <c r="O60" s="141" t="str">
        <f t="shared" si="1"/>
        <v/>
      </c>
      <c r="P60" s="123" t="str">
        <f>IF(L60&gt;K60,"проверка","")</f>
        <v/>
      </c>
      <c r="Q60" s="54" t="s">
        <v>160</v>
      </c>
    </row>
    <row r="61" spans="1:17" s="1" customFormat="1" ht="15" hidden="1" customHeight="1" x14ac:dyDescent="0.25">
      <c r="A61" s="101" t="str">
        <f t="shared" si="0"/>
        <v>x</v>
      </c>
      <c r="B61" s="210" t="s">
        <v>33</v>
      </c>
      <c r="C61" s="206"/>
      <c r="D61" s="195">
        <v>0</v>
      </c>
      <c r="E61" s="230">
        <f>IFERROR(D61/C61*100,0)</f>
        <v>0</v>
      </c>
      <c r="F61" s="230">
        <v>0</v>
      </c>
      <c r="G61" s="83">
        <f>IFERROR(D61-F61,"")</f>
        <v>0</v>
      </c>
      <c r="H61" s="308"/>
      <c r="I61" s="230">
        <v>0</v>
      </c>
      <c r="J61" s="308" t="str">
        <f>IFERROR(I61/H61*100,"")</f>
        <v/>
      </c>
      <c r="K61" s="131">
        <v>0</v>
      </c>
      <c r="L61" s="83">
        <f>IFERROR((I61-K61),"")</f>
        <v>0</v>
      </c>
      <c r="M61" s="97" t="str">
        <f>IFERROR(IF(D61&gt;0,I61/D61*10,""),"")</f>
        <v/>
      </c>
      <c r="N61" s="75" t="str">
        <f>IFERROR(IF(F61&gt;0,K61/F61*10,""),"")</f>
        <v/>
      </c>
      <c r="O61" s="141" t="str">
        <f t="shared" si="1"/>
        <v/>
      </c>
      <c r="P61" s="123" t="str">
        <f>IF(L61&gt;K61,"проверка","")</f>
        <v/>
      </c>
      <c r="Q61" s="54" t="s">
        <v>160</v>
      </c>
    </row>
    <row r="62" spans="1:17" s="1" customFormat="1" ht="15.75" x14ac:dyDescent="0.25">
      <c r="A62" s="101">
        <f t="shared" si="0"/>
        <v>4.3328999999999995</v>
      </c>
      <c r="B62" s="210" t="s">
        <v>95</v>
      </c>
      <c r="C62" s="206">
        <v>13.1662</v>
      </c>
      <c r="D62" s="195">
        <v>4.3328999999999995</v>
      </c>
      <c r="E62" s="230">
        <f>IFERROR(D62/C62*100,0)</f>
        <v>32.909267670246543</v>
      </c>
      <c r="F62" s="230">
        <v>10.234835</v>
      </c>
      <c r="G62" s="83">
        <f>IFERROR(D62-F62,"")</f>
        <v>-5.9019350000000008</v>
      </c>
      <c r="H62" s="308">
        <v>310</v>
      </c>
      <c r="I62" s="230">
        <v>85.924800000000005</v>
      </c>
      <c r="J62" s="308">
        <f>IFERROR(I62/H62*100,"")</f>
        <v>27.717677419354843</v>
      </c>
      <c r="K62" s="131">
        <v>205.24888800000005</v>
      </c>
      <c r="L62" s="83">
        <f>IFERROR((I62-K62),"")</f>
        <v>-119.32408800000005</v>
      </c>
      <c r="M62" s="97">
        <f>IFERROR(IF(D62&gt;0,I62/D62*10,""),"")</f>
        <v>198.30783078307834</v>
      </c>
      <c r="N62" s="75">
        <f>IFERROR(IF(F62&gt;0,K62/F62*10,""),"")</f>
        <v>200.53951822379162</v>
      </c>
      <c r="O62" s="141">
        <f t="shared" si="1"/>
        <v>-2.231687440713273</v>
      </c>
      <c r="P62" s="123" t="str">
        <f>IF(L62&gt;K62,"проверка","")</f>
        <v/>
      </c>
      <c r="Q62" s="54" t="s">
        <v>160</v>
      </c>
    </row>
    <row r="63" spans="1:17" s="1" customFormat="1" ht="15.75" x14ac:dyDescent="0.25">
      <c r="A63" s="101">
        <f t="shared" si="0"/>
        <v>0.73528000000000016</v>
      </c>
      <c r="B63" s="210" t="s">
        <v>34</v>
      </c>
      <c r="C63" s="206">
        <v>0.96299999999999997</v>
      </c>
      <c r="D63" s="195">
        <v>0.73528000000000016</v>
      </c>
      <c r="E63" s="230">
        <f>IFERROR(D63/C63*100,0)</f>
        <v>76.353063343717565</v>
      </c>
      <c r="F63" s="230">
        <v>0.88233600000000012</v>
      </c>
      <c r="G63" s="83">
        <f>IFERROR(D63-F63,"")</f>
        <v>-0.14705599999999996</v>
      </c>
      <c r="H63" s="308">
        <v>28.9</v>
      </c>
      <c r="I63" s="230">
        <v>22.276800000000005</v>
      </c>
      <c r="J63" s="308">
        <f>IFERROR(I63/H63*100,"")</f>
        <v>77.082352941176495</v>
      </c>
      <c r="K63" s="131">
        <v>22.276800000000005</v>
      </c>
      <c r="L63" s="83">
        <f>IFERROR((I63-K63),"")</f>
        <v>0</v>
      </c>
      <c r="M63" s="97">
        <f>IFERROR(IF(D63&gt;0,I63/D63*10,""),"")</f>
        <v>302.97029702970298</v>
      </c>
      <c r="N63" s="75">
        <f>IFERROR(IF(F63&gt;0,K63/F63*10,""),"")</f>
        <v>252.47524752475249</v>
      </c>
      <c r="O63" s="141">
        <f t="shared" si="1"/>
        <v>50.495049504950487</v>
      </c>
      <c r="P63" s="123" t="str">
        <f>IF(L63&gt;K63,"проверка","")</f>
        <v/>
      </c>
      <c r="Q63" s="54" t="s">
        <v>160</v>
      </c>
    </row>
    <row r="64" spans="1:17" s="1" customFormat="1" ht="15.75" x14ac:dyDescent="0.25">
      <c r="A64" s="101">
        <f t="shared" si="0"/>
        <v>42.253653</v>
      </c>
      <c r="B64" s="210" t="s">
        <v>35</v>
      </c>
      <c r="C64" s="206">
        <v>53.971499999999999</v>
      </c>
      <c r="D64" s="195">
        <v>42.253653</v>
      </c>
      <c r="E64" s="230">
        <f>IFERROR(D64/C64*100,0)</f>
        <v>78.288824657458093</v>
      </c>
      <c r="F64" s="230">
        <v>48.344660000000005</v>
      </c>
      <c r="G64" s="84">
        <f>IFERROR(D64-F64,"")</f>
        <v>-6.0910070000000047</v>
      </c>
      <c r="H64" s="309">
        <v>2210</v>
      </c>
      <c r="I64" s="230">
        <v>1701.921</v>
      </c>
      <c r="J64" s="308">
        <f>IFERROR(I64/H64*100,"")</f>
        <v>77.010000000000005</v>
      </c>
      <c r="K64" s="131">
        <v>1903.3404000000003</v>
      </c>
      <c r="L64" s="84">
        <f>IFERROR((I64-K64),"")</f>
        <v>-201.41940000000022</v>
      </c>
      <c r="M64" s="97">
        <f>IFERROR(IF(D64&gt;0,I64/D64*10,""),"")</f>
        <v>402.78671290266908</v>
      </c>
      <c r="N64" s="75">
        <f>IFERROR(IF(F64&gt;0,K64/F64*10,""),"")</f>
        <v>393.70230341882638</v>
      </c>
      <c r="O64" s="141">
        <f t="shared" si="1"/>
        <v>9.0844094838427054</v>
      </c>
      <c r="P64" s="123" t="str">
        <f>IF(L64&gt;K64,"проверка","")</f>
        <v/>
      </c>
      <c r="Q64" s="54" t="s">
        <v>160</v>
      </c>
    </row>
    <row r="65" spans="1:17" s="1" customFormat="1" ht="15" hidden="1" customHeight="1" x14ac:dyDescent="0.25">
      <c r="A65" s="101" t="str">
        <f t="shared" si="0"/>
        <v>x</v>
      </c>
      <c r="B65" s="205" t="s">
        <v>36</v>
      </c>
      <c r="C65" s="206"/>
      <c r="D65" s="195">
        <v>0</v>
      </c>
      <c r="E65" s="230">
        <f>IFERROR(D65/C65*100,0)</f>
        <v>0</v>
      </c>
      <c r="F65" s="230">
        <v>0</v>
      </c>
      <c r="G65" s="83">
        <f>IFERROR(D65-F65,"")</f>
        <v>0</v>
      </c>
      <c r="H65" s="308"/>
      <c r="I65" s="230">
        <v>0</v>
      </c>
      <c r="J65" s="308" t="str">
        <f>IFERROR(I65/H65*100,"")</f>
        <v/>
      </c>
      <c r="K65" s="131">
        <v>0</v>
      </c>
      <c r="L65" s="83">
        <f>IFERROR((I65-K65),"")</f>
        <v>0</v>
      </c>
      <c r="M65" s="95" t="str">
        <f>IFERROR(IF(D65&gt;0,I65/D65*10,""),"")</f>
        <v/>
      </c>
      <c r="N65" s="75" t="str">
        <f>IFERROR(IF(F65&gt;0,K65/F65*10,""),"")</f>
        <v/>
      </c>
      <c r="O65" s="141" t="str">
        <f t="shared" si="1"/>
        <v/>
      </c>
      <c r="P65" s="123" t="str">
        <f>IF(L65&gt;K65,"проверка","")</f>
        <v/>
      </c>
      <c r="Q65" s="54" t="s">
        <v>160</v>
      </c>
    </row>
    <row r="66" spans="1:17" s="1" customFormat="1" ht="15.75" x14ac:dyDescent="0.25">
      <c r="A66" s="101">
        <f t="shared" si="0"/>
        <v>4.5298500000000006</v>
      </c>
      <c r="B66" s="210" t="s">
        <v>37</v>
      </c>
      <c r="C66" s="206">
        <v>8.4909999999999997</v>
      </c>
      <c r="D66" s="195">
        <v>4.5298500000000006</v>
      </c>
      <c r="E66" s="230">
        <f>IFERROR(D66/C66*100,0)</f>
        <v>53.348839948180441</v>
      </c>
      <c r="F66" s="230">
        <v>6.322095</v>
      </c>
      <c r="G66" s="83">
        <f>IFERROR(D66-F66,"")</f>
        <v>-1.7922449999999994</v>
      </c>
      <c r="H66" s="308">
        <v>334.1</v>
      </c>
      <c r="I66" s="230">
        <v>195.83959200000004</v>
      </c>
      <c r="J66" s="308">
        <f>IFERROR(I66/H66*100,"")</f>
        <v>58.617058365758766</v>
      </c>
      <c r="K66" s="131">
        <v>292.54874999999998</v>
      </c>
      <c r="L66" s="83">
        <f>IFERROR((I66-K66),"")</f>
        <v>-96.709157999999945</v>
      </c>
      <c r="M66" s="95">
        <f>IFERROR(IF(D66&gt;0,I66/D66*10,""),"")</f>
        <v>432.33129573826949</v>
      </c>
      <c r="N66" s="75">
        <f>IFERROR(IF(F66&gt;0,K66/F66*10,""),"")</f>
        <v>462.74019925357015</v>
      </c>
      <c r="O66" s="141">
        <f t="shared" si="1"/>
        <v>-30.408903515300665</v>
      </c>
      <c r="P66" s="123" t="str">
        <f>IF(L66&gt;K66,"проверка","")</f>
        <v/>
      </c>
      <c r="Q66" s="54" t="s">
        <v>160</v>
      </c>
    </row>
    <row r="67" spans="1:17" s="1" customFormat="1" ht="15.75" x14ac:dyDescent="0.25">
      <c r="A67" s="101">
        <f t="shared" si="0"/>
        <v>9.0636390000000002</v>
      </c>
      <c r="B67" s="210" t="s">
        <v>38</v>
      </c>
      <c r="C67" s="206">
        <v>10.25</v>
      </c>
      <c r="D67" s="195">
        <v>9.0636390000000002</v>
      </c>
      <c r="E67" s="230">
        <f>IFERROR(D67/C67*100,0)</f>
        <v>88.425746341463423</v>
      </c>
      <c r="F67" s="230">
        <v>10.962237</v>
      </c>
      <c r="G67" s="83">
        <f>IFERROR(D67-F67,"")</f>
        <v>-1.8985979999999998</v>
      </c>
      <c r="H67" s="308">
        <v>259.04199999999997</v>
      </c>
      <c r="I67" s="230">
        <v>305.93074200000001</v>
      </c>
      <c r="J67" s="308">
        <f>IFERROR(I67/H67*100,"")</f>
        <v>118.10082612086073</v>
      </c>
      <c r="K67" s="131">
        <v>295.04825999999997</v>
      </c>
      <c r="L67" s="83">
        <f>IFERROR((I67-K67),"")</f>
        <v>10.882482000000039</v>
      </c>
      <c r="M67" s="95">
        <f>IFERROR(IF(D67&gt;0,I67/D67*10,""),"")</f>
        <v>337.5363272963541</v>
      </c>
      <c r="N67" s="75">
        <f>IFERROR(IF(F67&gt;0,K67/F67*10,""),"")</f>
        <v>269.14968176659562</v>
      </c>
      <c r="O67" s="141">
        <f t="shared" si="1"/>
        <v>68.386645529758482</v>
      </c>
      <c r="P67" s="123" t="str">
        <f>IF(L67&gt;K67,"проверка","")</f>
        <v/>
      </c>
      <c r="Q67" s="54" t="s">
        <v>160</v>
      </c>
    </row>
    <row r="68" spans="1:17" s="13" customFormat="1" ht="15.75" hidden="1" customHeight="1" x14ac:dyDescent="0.25">
      <c r="A68" s="101" t="str">
        <f t="shared" si="0"/>
        <v>x</v>
      </c>
      <c r="B68" s="211" t="s">
        <v>138</v>
      </c>
      <c r="C68" s="209"/>
      <c r="D68" s="196">
        <v>0</v>
      </c>
      <c r="E68" s="237">
        <f>IFERROR(D68/C68*100,0)</f>
        <v>0</v>
      </c>
      <c r="F68" s="229">
        <v>0</v>
      </c>
      <c r="G68" s="104">
        <f>IFERROR(D68-F68,"")</f>
        <v>0</v>
      </c>
      <c r="H68" s="315">
        <v>0</v>
      </c>
      <c r="I68" s="319">
        <v>0</v>
      </c>
      <c r="J68" s="351" t="str">
        <f>IFERROR(I68/H68*100,"")</f>
        <v/>
      </c>
      <c r="K68" s="229">
        <v>0</v>
      </c>
      <c r="L68" s="104">
        <f>IFERROR((I68-K68),"")</f>
        <v>0</v>
      </c>
      <c r="M68" s="102" t="str">
        <f>IFERROR(IF(D68&gt;0,I68/D68*10,""),"")</f>
        <v/>
      </c>
      <c r="N68" s="103" t="str">
        <f>IFERROR(IF(F68&gt;0,K68/F68*10,""),"")</f>
        <v/>
      </c>
      <c r="O68" s="141" t="str">
        <f t="shared" si="1"/>
        <v/>
      </c>
      <c r="P68" s="123" t="str">
        <f>IF(L68&gt;K68,"проверка","")</f>
        <v/>
      </c>
      <c r="Q68" s="54" t="s">
        <v>160</v>
      </c>
    </row>
    <row r="69" spans="1:17" s="1" customFormat="1" ht="15" hidden="1" customHeight="1" x14ac:dyDescent="0.25">
      <c r="A69" s="101" t="str">
        <f t="shared" si="0"/>
        <v>x</v>
      </c>
      <c r="B69" s="210" t="s">
        <v>96</v>
      </c>
      <c r="C69" s="206"/>
      <c r="D69" s="195">
        <v>0</v>
      </c>
      <c r="E69" s="230">
        <f>IFERROR(D69/C69*100,0)</f>
        <v>0</v>
      </c>
      <c r="F69" s="230">
        <v>0</v>
      </c>
      <c r="G69" s="83">
        <f>IFERROR(D69-F69,"")</f>
        <v>0</v>
      </c>
      <c r="H69" s="308"/>
      <c r="I69" s="230">
        <v>0</v>
      </c>
      <c r="J69" s="308" t="str">
        <f>IFERROR(I69/H69*100,"")</f>
        <v/>
      </c>
      <c r="K69" s="131">
        <v>0</v>
      </c>
      <c r="L69" s="83">
        <f>IFERROR((I69-K69),"")</f>
        <v>0</v>
      </c>
      <c r="M69" s="97" t="str">
        <f>IFERROR(IF(D69&gt;0,I69/D69*10,""),"")</f>
        <v/>
      </c>
      <c r="N69" s="75" t="str">
        <f>IFERROR(IF(F69&gt;0,K69/F69*10,""),"")</f>
        <v/>
      </c>
      <c r="O69" s="127" t="str">
        <f t="shared" si="1"/>
        <v/>
      </c>
      <c r="P69" s="123" t="str">
        <f>IF(L69&gt;K69,"проверка","")</f>
        <v/>
      </c>
      <c r="Q69" s="54" t="s">
        <v>160</v>
      </c>
    </row>
    <row r="70" spans="1:17" s="1" customFormat="1" ht="15" hidden="1" customHeight="1" x14ac:dyDescent="0.25">
      <c r="A70" s="101" t="str">
        <f t="shared" ref="A70:A101" si="2">IF(OR(D70="",D70=0),"x",D70)</f>
        <v>x</v>
      </c>
      <c r="B70" s="212" t="s">
        <v>39</v>
      </c>
      <c r="C70" s="206"/>
      <c r="D70" s="195">
        <v>0</v>
      </c>
      <c r="E70" s="230">
        <f>IFERROR(D70/C70*100,0)</f>
        <v>0</v>
      </c>
      <c r="F70" s="230">
        <v>0</v>
      </c>
      <c r="G70" s="83">
        <f>IFERROR(D70-F70,"")</f>
        <v>0</v>
      </c>
      <c r="H70" s="308"/>
      <c r="I70" s="230">
        <v>0</v>
      </c>
      <c r="J70" s="308" t="str">
        <f>IFERROR(I70/H70*100,"")</f>
        <v/>
      </c>
      <c r="K70" s="131">
        <v>0</v>
      </c>
      <c r="L70" s="83">
        <f>IFERROR((I70-K70),"")</f>
        <v>0</v>
      </c>
      <c r="M70" s="97" t="str">
        <f>IFERROR(IF(D70&gt;0,I70/D70*10,""),"")</f>
        <v/>
      </c>
      <c r="N70" s="75" t="str">
        <f>IFERROR(IF(F70&gt;0,K70/F70*10,""),"")</f>
        <v/>
      </c>
      <c r="O70" s="141" t="str">
        <f t="shared" ref="O70:O101" si="3">IFERROR(M70-N70,"")</f>
        <v/>
      </c>
      <c r="P70" s="123" t="str">
        <f>IF(L70&gt;K70,"проверка","")</f>
        <v/>
      </c>
      <c r="Q70" s="54" t="s">
        <v>160</v>
      </c>
    </row>
    <row r="71" spans="1:17" s="1" customFormat="1" ht="15" hidden="1" customHeight="1" x14ac:dyDescent="0.25">
      <c r="A71" s="101" t="str">
        <f t="shared" si="2"/>
        <v>x</v>
      </c>
      <c r="B71" s="210" t="s">
        <v>40</v>
      </c>
      <c r="C71" s="206"/>
      <c r="D71" s="195">
        <v>0</v>
      </c>
      <c r="E71" s="230">
        <f>IFERROR(D71/C71*100,0)</f>
        <v>0</v>
      </c>
      <c r="F71" s="230">
        <v>0</v>
      </c>
      <c r="G71" s="83">
        <f>IFERROR(D71-F71,"")</f>
        <v>0</v>
      </c>
      <c r="H71" s="308"/>
      <c r="I71" s="230">
        <v>0</v>
      </c>
      <c r="J71" s="308" t="str">
        <f>IFERROR(I71/H71*100,"")</f>
        <v/>
      </c>
      <c r="K71" s="131">
        <v>0</v>
      </c>
      <c r="L71" s="83">
        <f>IFERROR((I71-K71),"")</f>
        <v>0</v>
      </c>
      <c r="M71" s="97" t="str">
        <f>IFERROR(IF(D71&gt;0,I71/D71*10,""),"")</f>
        <v/>
      </c>
      <c r="N71" s="75" t="str">
        <f>IFERROR(IF(F71&gt;0,K71/F71*10,""),"")</f>
        <v/>
      </c>
      <c r="O71" s="141" t="str">
        <f t="shared" si="3"/>
        <v/>
      </c>
      <c r="P71" s="123" t="str">
        <f>IF(L71&gt;K71,"проверка","")</f>
        <v/>
      </c>
      <c r="Q71" s="54" t="s">
        <v>160</v>
      </c>
    </row>
    <row r="72" spans="1:17" s="1" customFormat="1" ht="15" hidden="1" customHeight="1" x14ac:dyDescent="0.25">
      <c r="A72" s="101" t="e">
        <f t="shared" si="2"/>
        <v>#VALUE!</v>
      </c>
      <c r="B72" s="210" t="s">
        <v>136</v>
      </c>
      <c r="C72" s="206"/>
      <c r="D72" s="195" t="e">
        <v>#VALUE!</v>
      </c>
      <c r="E72" s="230">
        <f>IFERROR(D72/C72*100,0)</f>
        <v>0</v>
      </c>
      <c r="F72" s="230" t="e">
        <v>#VALUE!</v>
      </c>
      <c r="G72" s="83" t="str">
        <f>IFERROR(D72-F72,"")</f>
        <v/>
      </c>
      <c r="H72" s="308"/>
      <c r="I72" s="230" t="e">
        <v>#VALUE!</v>
      </c>
      <c r="J72" s="308" t="str">
        <f>IFERROR(I72/H72*100,"")</f>
        <v/>
      </c>
      <c r="K72" s="131" t="e">
        <v>#VALUE!</v>
      </c>
      <c r="L72" s="83" t="str">
        <f>IFERROR((I72-K72),"")</f>
        <v/>
      </c>
      <c r="M72" s="97" t="str">
        <f>IFERROR(IF(D72&gt;0,I72/D72*10,""),"")</f>
        <v/>
      </c>
      <c r="N72" s="75" t="str">
        <f>IFERROR(IF(F72&gt;0,K72/F72*10,""),"")</f>
        <v/>
      </c>
      <c r="O72" s="141" t="str">
        <f t="shared" si="3"/>
        <v/>
      </c>
      <c r="P72" s="123" t="e">
        <f>IF(L72&gt;K72,"проверка","")</f>
        <v>#VALUE!</v>
      </c>
      <c r="Q72" s="54" t="s">
        <v>160</v>
      </c>
    </row>
    <row r="73" spans="1:17" s="1" customFormat="1" ht="15" hidden="1" customHeight="1" x14ac:dyDescent="0.25">
      <c r="A73" s="101" t="e">
        <f t="shared" si="2"/>
        <v>#VALUE!</v>
      </c>
      <c r="B73" s="210" t="s">
        <v>136</v>
      </c>
      <c r="C73" s="206"/>
      <c r="D73" s="195" t="e">
        <v>#VALUE!</v>
      </c>
      <c r="E73" s="230">
        <f>IFERROR(D73/C73*100,0)</f>
        <v>0</v>
      </c>
      <c r="F73" s="230" t="e">
        <v>#VALUE!</v>
      </c>
      <c r="G73" s="83" t="str">
        <f>IFERROR(D73-F73,"")</f>
        <v/>
      </c>
      <c r="H73" s="308"/>
      <c r="I73" s="230" t="e">
        <v>#VALUE!</v>
      </c>
      <c r="J73" s="308" t="str">
        <f>IFERROR(I73/H73*100,"")</f>
        <v/>
      </c>
      <c r="K73" s="131" t="e">
        <v>#VALUE!</v>
      </c>
      <c r="L73" s="83" t="str">
        <f>IFERROR((I73-K73),"")</f>
        <v/>
      </c>
      <c r="M73" s="97" t="str">
        <f>IFERROR(IF(D73&gt;0,I73/D73*10,""),"")</f>
        <v/>
      </c>
      <c r="N73" s="75" t="str">
        <f>IFERROR(IF(F73&gt;0,K73/F73*10,""),"")</f>
        <v/>
      </c>
      <c r="O73" s="141" t="str">
        <f t="shared" si="3"/>
        <v/>
      </c>
      <c r="P73" s="123" t="e">
        <f>IF(L73&gt;K73,"проверка","")</f>
        <v>#VALUE!</v>
      </c>
      <c r="Q73" s="54" t="s">
        <v>160</v>
      </c>
    </row>
    <row r="74" spans="1:17" s="1" customFormat="1" ht="15" hidden="1" customHeight="1" x14ac:dyDescent="0.25">
      <c r="A74" s="101" t="str">
        <f t="shared" si="2"/>
        <v>x</v>
      </c>
      <c r="B74" s="210" t="s">
        <v>41</v>
      </c>
      <c r="C74" s="206"/>
      <c r="D74" s="195">
        <v>0</v>
      </c>
      <c r="E74" s="230">
        <f>IFERROR(D74/C74*100,0)</f>
        <v>0</v>
      </c>
      <c r="F74" s="230">
        <v>0</v>
      </c>
      <c r="G74" s="83">
        <f>IFERROR(D74-F74,"")</f>
        <v>0</v>
      </c>
      <c r="H74" s="308"/>
      <c r="I74" s="230">
        <v>0</v>
      </c>
      <c r="J74" s="308" t="str">
        <f>IFERROR(I74/H74*100,"")</f>
        <v/>
      </c>
      <c r="K74" s="131">
        <v>0</v>
      </c>
      <c r="L74" s="83">
        <f>IFERROR((I74-K74),"")</f>
        <v>0</v>
      </c>
      <c r="M74" s="97" t="str">
        <f>IFERROR(IF(D74&gt;0,I74/D74*10,""),"")</f>
        <v/>
      </c>
      <c r="N74" s="75" t="str">
        <f>IFERROR(IF(F74&gt;0,K74/F74*10,""),"")</f>
        <v/>
      </c>
      <c r="O74" s="141" t="str">
        <f t="shared" si="3"/>
        <v/>
      </c>
      <c r="P74" s="123" t="str">
        <f>IF(L74&gt;K74,"проверка","")</f>
        <v/>
      </c>
      <c r="Q74" s="54" t="s">
        <v>160</v>
      </c>
    </row>
    <row r="75" spans="1:17" s="13" customFormat="1" ht="15.75" x14ac:dyDescent="0.25">
      <c r="A75" s="101">
        <f t="shared" si="2"/>
        <v>32.6937</v>
      </c>
      <c r="B75" s="208" t="s">
        <v>42</v>
      </c>
      <c r="C75" s="209">
        <v>25.210999999999999</v>
      </c>
      <c r="D75" s="196">
        <v>32.6937</v>
      </c>
      <c r="E75" s="237">
        <f>IFERROR(D75/C75*100,0)</f>
        <v>129.68029828249576</v>
      </c>
      <c r="F75" s="231">
        <v>30.428775000000005</v>
      </c>
      <c r="G75" s="98">
        <f>D75-F75</f>
        <v>2.2649249999999945</v>
      </c>
      <c r="H75" s="236">
        <v>1170.5</v>
      </c>
      <c r="I75" s="237">
        <v>1562.96946</v>
      </c>
      <c r="J75" s="351">
        <f>IFERROR(I75/H75*100,"")</f>
        <v>133.53006920119608</v>
      </c>
      <c r="K75" s="229">
        <v>1458.7325999999998</v>
      </c>
      <c r="L75" s="82">
        <f>IFERROR((I75-K75),"")</f>
        <v>104.23686000000021</v>
      </c>
      <c r="M75" s="71">
        <f>IFERROR(IF(D75&gt;0,I75/D75*10,""),"")</f>
        <v>478.06441608016223</v>
      </c>
      <c r="N75" s="73">
        <f>IF(F75&gt;0,K75/F75*10,"")</f>
        <v>479.39248293761403</v>
      </c>
      <c r="O75" s="141">
        <f t="shared" si="3"/>
        <v>-1.3280668574518018</v>
      </c>
      <c r="P75" s="123" t="str">
        <f>IF(L75&gt;K75,"проверка","")</f>
        <v/>
      </c>
      <c r="Q75" s="54" t="s">
        <v>160</v>
      </c>
    </row>
    <row r="76" spans="1:17" s="1" customFormat="1" ht="15" hidden="1" customHeight="1" x14ac:dyDescent="0.25">
      <c r="A76" s="101" t="str">
        <f t="shared" si="2"/>
        <v>x</v>
      </c>
      <c r="B76" s="210" t="s">
        <v>139</v>
      </c>
      <c r="C76" s="206"/>
      <c r="D76" s="195">
        <v>0</v>
      </c>
      <c r="E76" s="230">
        <f>IFERROR(D76/C76*100,0)</f>
        <v>0</v>
      </c>
      <c r="F76" s="230">
        <v>0</v>
      </c>
      <c r="G76" s="84">
        <f>IFERROR(D76-F76,"")</f>
        <v>0</v>
      </c>
      <c r="H76" s="309"/>
      <c r="I76" s="230">
        <v>0</v>
      </c>
      <c r="J76" s="308" t="str">
        <f>IFERROR(I76/H76*100,"")</f>
        <v/>
      </c>
      <c r="K76" s="131">
        <v>0</v>
      </c>
      <c r="L76" s="84">
        <f>IFERROR((I76-K76),"")</f>
        <v>0</v>
      </c>
      <c r="M76" s="97" t="str">
        <f>IFERROR(IF(D76&gt;0,I76/D76*10,""),"")</f>
        <v/>
      </c>
      <c r="N76" s="75" t="str">
        <f>IFERROR(IF(F76&gt;0,K76/F76*10,""),"")</f>
        <v/>
      </c>
      <c r="O76" s="98" t="str">
        <f t="shared" si="3"/>
        <v/>
      </c>
      <c r="P76" s="123" t="str">
        <f>IF(L76&gt;K76,"проверка","")</f>
        <v/>
      </c>
      <c r="Q76" s="54" t="s">
        <v>161</v>
      </c>
    </row>
    <row r="77" spans="1:17" s="1" customFormat="1" ht="15" hidden="1" customHeight="1" x14ac:dyDescent="0.25">
      <c r="A77" s="101" t="str">
        <f t="shared" si="2"/>
        <v>x</v>
      </c>
      <c r="B77" s="210" t="s">
        <v>140</v>
      </c>
      <c r="C77" s="206"/>
      <c r="D77" s="195">
        <v>0</v>
      </c>
      <c r="E77" s="230">
        <f>IFERROR(D77/C77*100,0)</f>
        <v>0</v>
      </c>
      <c r="F77" s="230">
        <v>0</v>
      </c>
      <c r="G77" s="84">
        <f>IFERROR(D77-F77,"")</f>
        <v>0</v>
      </c>
      <c r="H77" s="309"/>
      <c r="I77" s="230">
        <v>0</v>
      </c>
      <c r="J77" s="308" t="str">
        <f>IFERROR(I77/H77*100,"")</f>
        <v/>
      </c>
      <c r="K77" s="131">
        <v>0</v>
      </c>
      <c r="L77" s="84">
        <f>IFERROR((I77-K77),"")</f>
        <v>0</v>
      </c>
      <c r="M77" s="97" t="str">
        <f>IFERROR(IF(D77&gt;0,I77/D77*10,""),"")</f>
        <v/>
      </c>
      <c r="N77" s="75" t="str">
        <f>IFERROR(IF(F77&gt;0,K77/F77*10,""),"")</f>
        <v/>
      </c>
      <c r="O77" s="141" t="str">
        <f t="shared" si="3"/>
        <v/>
      </c>
      <c r="P77" s="123" t="str">
        <f>IF(L77&gt;K77,"проверка","")</f>
        <v/>
      </c>
      <c r="Q77" s="54" t="s">
        <v>160</v>
      </c>
    </row>
    <row r="78" spans="1:17" s="1" customFormat="1" ht="15" hidden="1" customHeight="1" x14ac:dyDescent="0.25">
      <c r="A78" s="101" t="str">
        <f t="shared" si="2"/>
        <v>x</v>
      </c>
      <c r="B78" s="210" t="s">
        <v>141</v>
      </c>
      <c r="C78" s="206"/>
      <c r="D78" s="195">
        <v>0</v>
      </c>
      <c r="E78" s="230">
        <f>IFERROR(D78/C78*100,0)</f>
        <v>0</v>
      </c>
      <c r="F78" s="230">
        <v>0</v>
      </c>
      <c r="G78" s="83">
        <f>IFERROR(D78-F78,"")</f>
        <v>0</v>
      </c>
      <c r="H78" s="308"/>
      <c r="I78" s="230">
        <v>0</v>
      </c>
      <c r="J78" s="308" t="str">
        <f>IFERROR(I78/H78*100,"")</f>
        <v/>
      </c>
      <c r="K78" s="131">
        <v>0</v>
      </c>
      <c r="L78" s="83">
        <f>IFERROR((I78-K78),"")</f>
        <v>0</v>
      </c>
      <c r="M78" s="97" t="str">
        <f>IFERROR(IF(D78&gt;0,I78/D78*10,""),"")</f>
        <v/>
      </c>
      <c r="N78" s="75" t="str">
        <f>IFERROR(IF(F78&gt;0,K78/F78*10,""),"")</f>
        <v/>
      </c>
      <c r="O78" s="141" t="str">
        <f t="shared" si="3"/>
        <v/>
      </c>
      <c r="P78" s="123" t="str">
        <f>IF(L78&gt;K78,"проверка","")</f>
        <v/>
      </c>
      <c r="Q78" s="54" t="s">
        <v>160</v>
      </c>
    </row>
    <row r="79" spans="1:17" s="1" customFormat="1" ht="15.75" x14ac:dyDescent="0.25">
      <c r="A79" s="101">
        <f t="shared" si="2"/>
        <v>32.6937</v>
      </c>
      <c r="B79" s="210" t="s">
        <v>43</v>
      </c>
      <c r="C79" s="206">
        <v>25.210999999999999</v>
      </c>
      <c r="D79" s="195">
        <v>32.6937</v>
      </c>
      <c r="E79" s="230">
        <f>IFERROR(D79/C79*100,0)</f>
        <v>129.68029828249576</v>
      </c>
      <c r="F79" s="230">
        <v>30.428775000000005</v>
      </c>
      <c r="G79" s="83">
        <f>IFERROR(D79-F79,"")</f>
        <v>2.2649249999999945</v>
      </c>
      <c r="H79" s="308">
        <v>1170.5</v>
      </c>
      <c r="I79" s="230">
        <v>1562.96946</v>
      </c>
      <c r="J79" s="308">
        <f>IFERROR(I79/H79*100,"")</f>
        <v>133.53006920119608</v>
      </c>
      <c r="K79" s="131">
        <v>1458.7325999999998</v>
      </c>
      <c r="L79" s="83">
        <f>IFERROR((I79-K79),"")</f>
        <v>104.23686000000021</v>
      </c>
      <c r="M79" s="97">
        <f>IFERROR(IF(D79&gt;0,I79/D79*10,""),"")</f>
        <v>478.06441608016223</v>
      </c>
      <c r="N79" s="75">
        <f>IFERROR(IF(F79&gt;0,K79/F79*10,""),"")</f>
        <v>479.39248293761403</v>
      </c>
      <c r="O79" s="141">
        <f t="shared" si="3"/>
        <v>-1.3280668574518018</v>
      </c>
      <c r="P79" s="123" t="str">
        <f>IF(L79&gt;K79,"проверка","")</f>
        <v/>
      </c>
      <c r="Q79" s="54" t="s">
        <v>160</v>
      </c>
    </row>
    <row r="80" spans="1:17" s="1" customFormat="1" ht="15" hidden="1" customHeight="1" x14ac:dyDescent="0.25">
      <c r="A80" s="101" t="str">
        <f t="shared" si="2"/>
        <v>x</v>
      </c>
      <c r="B80" s="210" t="s">
        <v>44</v>
      </c>
      <c r="C80" s="206">
        <v>0</v>
      </c>
      <c r="D80" s="195">
        <v>0</v>
      </c>
      <c r="E80" s="230">
        <f>IFERROR(D80/C80*100,0)</f>
        <v>0</v>
      </c>
      <c r="F80" s="230">
        <v>0</v>
      </c>
      <c r="G80" s="83">
        <f>IFERROR(D80-F80,"")</f>
        <v>0</v>
      </c>
      <c r="H80" s="308"/>
      <c r="I80" s="230">
        <v>0</v>
      </c>
      <c r="J80" s="308" t="str">
        <f>IFERROR(I80/H80*100,"")</f>
        <v/>
      </c>
      <c r="K80" s="131">
        <v>0</v>
      </c>
      <c r="L80" s="83">
        <f>IFERROR((I80-K80),"")</f>
        <v>0</v>
      </c>
      <c r="M80" s="97" t="str">
        <f>IFERROR(IF(D80&gt;0,I80/D80*10,""),"")</f>
        <v/>
      </c>
      <c r="N80" s="75" t="str">
        <f>IFERROR(IF(F80&gt;0,K80/F80*10,""),"")</f>
        <v/>
      </c>
      <c r="O80" s="141" t="str">
        <f t="shared" si="3"/>
        <v/>
      </c>
      <c r="P80" s="123" t="str">
        <f>IF(L80&gt;K80,"проверка","")</f>
        <v/>
      </c>
      <c r="Q80" s="54" t="s">
        <v>160</v>
      </c>
    </row>
    <row r="81" spans="1:17" s="1" customFormat="1" ht="15" hidden="1" customHeight="1" x14ac:dyDescent="0.25">
      <c r="A81" s="101" t="e">
        <f t="shared" si="2"/>
        <v>#VALUE!</v>
      </c>
      <c r="B81" s="210" t="s">
        <v>136</v>
      </c>
      <c r="C81" s="206"/>
      <c r="D81" s="195" t="e">
        <v>#VALUE!</v>
      </c>
      <c r="E81" s="230">
        <f>IFERROR(D81/C81*100,0)</f>
        <v>0</v>
      </c>
      <c r="F81" s="230" t="e">
        <v>#VALUE!</v>
      </c>
      <c r="G81" s="83" t="str">
        <f>IFERROR(D81-F81,"")</f>
        <v/>
      </c>
      <c r="H81" s="308"/>
      <c r="I81" s="230" t="e">
        <v>#VALUE!</v>
      </c>
      <c r="J81" s="308" t="str">
        <f>IFERROR(I81/H81*100,"")</f>
        <v/>
      </c>
      <c r="K81" s="131" t="e">
        <v>#VALUE!</v>
      </c>
      <c r="L81" s="83" t="str">
        <f>IFERROR((I81-K81),"")</f>
        <v/>
      </c>
      <c r="M81" s="97" t="str">
        <f>IFERROR(IF(D81&gt;0,I81/D81*10,""),"")</f>
        <v/>
      </c>
      <c r="N81" s="75" t="str">
        <f>IFERROR(IF(F81&gt;0,K81/F81*10,""),"")</f>
        <v/>
      </c>
      <c r="O81" s="141" t="str">
        <f t="shared" si="3"/>
        <v/>
      </c>
      <c r="P81" s="123" t="e">
        <f>IF(L81&gt;K81,"проверка","")</f>
        <v>#VALUE!</v>
      </c>
      <c r="Q81" s="54" t="s">
        <v>160</v>
      </c>
    </row>
    <row r="82" spans="1:17" s="1" customFormat="1" ht="15" hidden="1" customHeight="1" x14ac:dyDescent="0.25">
      <c r="A82" s="101" t="e">
        <f t="shared" si="2"/>
        <v>#VALUE!</v>
      </c>
      <c r="B82" s="210" t="s">
        <v>136</v>
      </c>
      <c r="C82" s="206"/>
      <c r="D82" s="195" t="e">
        <v>#VALUE!</v>
      </c>
      <c r="E82" s="230">
        <f>IFERROR(D82/C82*100,0)</f>
        <v>0</v>
      </c>
      <c r="F82" s="230" t="e">
        <v>#VALUE!</v>
      </c>
      <c r="G82" s="83" t="str">
        <f>IFERROR(D82-F82,"")</f>
        <v/>
      </c>
      <c r="H82" s="308"/>
      <c r="I82" s="230" t="e">
        <v>#VALUE!</v>
      </c>
      <c r="J82" s="308" t="str">
        <f>IFERROR(I82/H82*100,"")</f>
        <v/>
      </c>
      <c r="K82" s="131" t="e">
        <v>#VALUE!</v>
      </c>
      <c r="L82" s="83" t="str">
        <f>IFERROR((I82-K82),"")</f>
        <v/>
      </c>
      <c r="M82" s="97" t="str">
        <f>IFERROR(IF(D82&gt;0,I82/D82*10,""),"")</f>
        <v/>
      </c>
      <c r="N82" s="75" t="str">
        <f>IFERROR(IF(F82&gt;0,K82/F82*10,""),"")</f>
        <v/>
      </c>
      <c r="O82" s="141" t="str">
        <f t="shared" si="3"/>
        <v/>
      </c>
      <c r="P82" s="123" t="e">
        <f>IF(L82&gt;K82,"проверка","")</f>
        <v>#VALUE!</v>
      </c>
      <c r="Q82" s="54" t="s">
        <v>160</v>
      </c>
    </row>
    <row r="83" spans="1:17" s="1" customFormat="1" ht="15" hidden="1" customHeight="1" x14ac:dyDescent="0.25">
      <c r="A83" s="101" t="str">
        <f t="shared" si="2"/>
        <v>x</v>
      </c>
      <c r="B83" s="210" t="s">
        <v>45</v>
      </c>
      <c r="C83" s="206">
        <v>0</v>
      </c>
      <c r="D83" s="195">
        <v>0</v>
      </c>
      <c r="E83" s="230">
        <f>IFERROR(D83/C83*100,0)</f>
        <v>0</v>
      </c>
      <c r="F83" s="230">
        <v>0</v>
      </c>
      <c r="G83" s="83">
        <f>IFERROR(D83-F83,"")</f>
        <v>0</v>
      </c>
      <c r="H83" s="308"/>
      <c r="I83" s="230">
        <v>0</v>
      </c>
      <c r="J83" s="308" t="str">
        <f>IFERROR(I83/H83*100,"")</f>
        <v/>
      </c>
      <c r="K83" s="131">
        <v>0</v>
      </c>
      <c r="L83" s="83">
        <f>IFERROR((I83-K83),"")</f>
        <v>0</v>
      </c>
      <c r="M83" s="97" t="str">
        <f>IFERROR(IF(D83&gt;0,I83/D83*10,""),"")</f>
        <v/>
      </c>
      <c r="N83" s="75" t="str">
        <f>IFERROR(IF(F83&gt;0,K83/F83*10,""),"")</f>
        <v/>
      </c>
      <c r="O83" s="141" t="str">
        <f t="shared" si="3"/>
        <v/>
      </c>
      <c r="P83" s="123" t="str">
        <f>IF(L83&gt;K83,"проверка","")</f>
        <v/>
      </c>
      <c r="Q83" s="54" t="s">
        <v>160</v>
      </c>
    </row>
    <row r="84" spans="1:17" s="1" customFormat="1" ht="15" hidden="1" customHeight="1" x14ac:dyDescent="0.25">
      <c r="A84" s="101" t="e">
        <f t="shared" si="2"/>
        <v>#VALUE!</v>
      </c>
      <c r="B84" s="210" t="s">
        <v>136</v>
      </c>
      <c r="C84" s="206"/>
      <c r="D84" s="195" t="e">
        <v>#VALUE!</v>
      </c>
      <c r="E84" s="230">
        <f>IFERROR(D84/C84*100,0)</f>
        <v>0</v>
      </c>
      <c r="F84" s="230" t="e">
        <v>#VALUE!</v>
      </c>
      <c r="G84" s="83" t="str">
        <f>IFERROR(D84-F84,"")</f>
        <v/>
      </c>
      <c r="H84" s="308"/>
      <c r="I84" s="230" t="e">
        <v>#VALUE!</v>
      </c>
      <c r="J84" s="308" t="str">
        <f>IFERROR(I84/H84*100,"")</f>
        <v/>
      </c>
      <c r="K84" s="131" t="e">
        <v>#VALUE!</v>
      </c>
      <c r="L84" s="83" t="str">
        <f>IFERROR((I84-K84),"")</f>
        <v/>
      </c>
      <c r="M84" s="97" t="str">
        <f>IFERROR(IF(D84&gt;0,I84/D84*10,""),"")</f>
        <v/>
      </c>
      <c r="N84" s="75" t="str">
        <f>IFERROR(IF(F84&gt;0,K84/F84*10,""),"")</f>
        <v/>
      </c>
      <c r="O84" s="141" t="str">
        <f t="shared" si="3"/>
        <v/>
      </c>
      <c r="P84" s="123" t="e">
        <f>IF(L84&gt;K84,"проверка","")</f>
        <v>#VALUE!</v>
      </c>
      <c r="Q84" s="54" t="s">
        <v>160</v>
      </c>
    </row>
    <row r="85" spans="1:17" s="1" customFormat="1" ht="15" hidden="1" customHeight="1" x14ac:dyDescent="0.25">
      <c r="A85" s="101" t="str">
        <f t="shared" si="2"/>
        <v>x</v>
      </c>
      <c r="B85" s="210" t="s">
        <v>46</v>
      </c>
      <c r="C85" s="206">
        <v>0</v>
      </c>
      <c r="D85" s="195">
        <v>0</v>
      </c>
      <c r="E85" s="230">
        <f>IFERROR(D85/C85*100,0)</f>
        <v>0</v>
      </c>
      <c r="F85" s="230">
        <v>0</v>
      </c>
      <c r="G85" s="83">
        <f>IFERROR(D85-F85,"")</f>
        <v>0</v>
      </c>
      <c r="H85" s="308"/>
      <c r="I85" s="230">
        <v>0</v>
      </c>
      <c r="J85" s="308" t="str">
        <f>IFERROR(I85/H85*100,"")</f>
        <v/>
      </c>
      <c r="K85" s="131">
        <v>0</v>
      </c>
      <c r="L85" s="83">
        <f>IFERROR((I85-K85),"")</f>
        <v>0</v>
      </c>
      <c r="M85" s="97" t="str">
        <f>IFERROR(IF(D85&gt;0,I85/D85*10,""),"")</f>
        <v/>
      </c>
      <c r="N85" s="75" t="str">
        <f>IFERROR(IF(F85&gt;0,K85/F85*10,""),"")</f>
        <v/>
      </c>
      <c r="O85" s="141" t="str">
        <f t="shared" si="3"/>
        <v/>
      </c>
      <c r="P85" s="123" t="str">
        <f>IF(L85&gt;K85,"проверка","")</f>
        <v/>
      </c>
      <c r="Q85" s="54" t="s">
        <v>160</v>
      </c>
    </row>
    <row r="86" spans="1:17" s="1" customFormat="1" ht="15" hidden="1" customHeight="1" x14ac:dyDescent="0.25">
      <c r="A86" s="101" t="str">
        <f t="shared" si="2"/>
        <v>x</v>
      </c>
      <c r="B86" s="210" t="s">
        <v>47</v>
      </c>
      <c r="C86" s="206">
        <v>0</v>
      </c>
      <c r="D86" s="195">
        <v>0</v>
      </c>
      <c r="E86" s="230">
        <f>IFERROR(D86/C86*100,0)</f>
        <v>0</v>
      </c>
      <c r="F86" s="230">
        <v>0</v>
      </c>
      <c r="G86" s="83">
        <f>IFERROR(D86-F86,"")</f>
        <v>0</v>
      </c>
      <c r="H86" s="308"/>
      <c r="I86" s="230">
        <v>0</v>
      </c>
      <c r="J86" s="308" t="str">
        <f>IFERROR(I86/H86*100,"")</f>
        <v/>
      </c>
      <c r="K86" s="131">
        <v>0</v>
      </c>
      <c r="L86" s="83">
        <f>IFERROR((I86-K86),"")</f>
        <v>0</v>
      </c>
      <c r="M86" s="97" t="str">
        <f>IFERROR(IF(D86&gt;0,I86/D86*10,""),"")</f>
        <v/>
      </c>
      <c r="N86" s="75" t="str">
        <f>IFERROR(IF(F86&gt;0,K86/F86*10,""),"")</f>
        <v/>
      </c>
      <c r="O86" s="141" t="str">
        <f t="shared" si="3"/>
        <v/>
      </c>
      <c r="P86" s="123" t="str">
        <f>IF(L86&gt;K86,"проверка","")</f>
        <v/>
      </c>
      <c r="Q86" s="54" t="s">
        <v>160</v>
      </c>
    </row>
    <row r="87" spans="1:17" s="1" customFormat="1" ht="15" hidden="1" customHeight="1" x14ac:dyDescent="0.25">
      <c r="A87" s="101" t="str">
        <f t="shared" si="2"/>
        <v>x</v>
      </c>
      <c r="B87" s="210" t="s">
        <v>48</v>
      </c>
      <c r="C87" s="206">
        <v>0</v>
      </c>
      <c r="D87" s="195">
        <v>0</v>
      </c>
      <c r="E87" s="230">
        <f>IFERROR(D87/C87*100,0)</f>
        <v>0</v>
      </c>
      <c r="F87" s="230">
        <v>0</v>
      </c>
      <c r="G87" s="83">
        <f>IFERROR(D87-F87,"")</f>
        <v>0</v>
      </c>
      <c r="H87" s="308"/>
      <c r="I87" s="230">
        <v>0</v>
      </c>
      <c r="J87" s="308" t="str">
        <f>IFERROR(I87/H87*100,"")</f>
        <v/>
      </c>
      <c r="K87" s="131">
        <v>0</v>
      </c>
      <c r="L87" s="83">
        <f>IFERROR((I87-K87),"")</f>
        <v>0</v>
      </c>
      <c r="M87" s="97" t="str">
        <f>IFERROR(IF(D87&gt;0,I87/D87*10,""),"")</f>
        <v/>
      </c>
      <c r="N87" s="75" t="str">
        <f>IFERROR(IF(F87&gt;0,K87/F87*10,""),"")</f>
        <v/>
      </c>
      <c r="O87" s="141" t="str">
        <f t="shared" si="3"/>
        <v/>
      </c>
      <c r="P87" s="123" t="str">
        <f>IF(L87&gt;K87,"проверка","")</f>
        <v/>
      </c>
      <c r="Q87" s="54" t="s">
        <v>160</v>
      </c>
    </row>
    <row r="88" spans="1:17" s="1" customFormat="1" ht="15" hidden="1" customHeight="1" x14ac:dyDescent="0.25">
      <c r="A88" s="101" t="str">
        <f t="shared" si="2"/>
        <v>x</v>
      </c>
      <c r="B88" s="205" t="s">
        <v>49</v>
      </c>
      <c r="C88" s="206">
        <v>0</v>
      </c>
      <c r="D88" s="195">
        <v>0</v>
      </c>
      <c r="E88" s="230">
        <f>IFERROR(D88/C88*100,0)</f>
        <v>0</v>
      </c>
      <c r="F88" s="230">
        <v>0</v>
      </c>
      <c r="G88" s="83">
        <f>IFERROR(D88-F88,"")</f>
        <v>0</v>
      </c>
      <c r="H88" s="308"/>
      <c r="I88" s="230">
        <v>0</v>
      </c>
      <c r="J88" s="308" t="str">
        <f>IFERROR(I88/H88*100,"")</f>
        <v/>
      </c>
      <c r="K88" s="131">
        <v>0</v>
      </c>
      <c r="L88" s="83">
        <f>IFERROR((I88-K88),"")</f>
        <v>0</v>
      </c>
      <c r="M88" s="95" t="str">
        <f>IFERROR(IF(D88&gt;0,I88/D88*10,""),"")</f>
        <v/>
      </c>
      <c r="N88" s="75" t="str">
        <f>IFERROR(IF(F88&gt;0,K88/F88*10,""),"")</f>
        <v/>
      </c>
      <c r="O88" s="141" t="str">
        <f t="shared" si="3"/>
        <v/>
      </c>
      <c r="P88" s="123" t="str">
        <f>IF(L88&gt;K88,"проверка","")</f>
        <v/>
      </c>
      <c r="Q88" s="54" t="s">
        <v>160</v>
      </c>
    </row>
    <row r="89" spans="1:17" s="13" customFormat="1" ht="15.75" hidden="1" customHeight="1" x14ac:dyDescent="0.25">
      <c r="A89" s="101" t="str">
        <f t="shared" si="2"/>
        <v>x</v>
      </c>
      <c r="B89" s="208" t="s">
        <v>50</v>
      </c>
      <c r="C89" s="209">
        <v>0</v>
      </c>
      <c r="D89" s="196">
        <v>0</v>
      </c>
      <c r="E89" s="237">
        <f>IFERROR(D89/C89*100,0)</f>
        <v>0</v>
      </c>
      <c r="F89" s="231">
        <v>0</v>
      </c>
      <c r="G89" s="98">
        <f>IFERROR(D89-F89,"")</f>
        <v>0</v>
      </c>
      <c r="H89" s="236"/>
      <c r="I89" s="237">
        <v>0</v>
      </c>
      <c r="J89" s="351" t="str">
        <f>IFERROR(I89/H89*100,"")</f>
        <v/>
      </c>
      <c r="K89" s="231">
        <v>0</v>
      </c>
      <c r="L89" s="98">
        <f>IFERROR((I89-K89),"")</f>
        <v>0</v>
      </c>
      <c r="M89" s="71" t="str">
        <f>IFERROR(IF(D89&gt;0,I89/D89*10,""),"")</f>
        <v/>
      </c>
      <c r="N89" s="73" t="str">
        <f>IFERROR(IF(F89&gt;0,K89/F89*10,""),"")</f>
        <v/>
      </c>
      <c r="O89" s="141" t="str">
        <f t="shared" si="3"/>
        <v/>
      </c>
      <c r="P89" s="123" t="str">
        <f>IF(L89&gt;K89,"проверка","")</f>
        <v/>
      </c>
      <c r="Q89" s="54" t="s">
        <v>160</v>
      </c>
    </row>
    <row r="90" spans="1:17" s="1" customFormat="1" ht="15" hidden="1" customHeight="1" x14ac:dyDescent="0.25">
      <c r="A90" s="101" t="str">
        <f t="shared" si="2"/>
        <v>x</v>
      </c>
      <c r="B90" s="210" t="s">
        <v>97</v>
      </c>
      <c r="C90" s="206">
        <v>0</v>
      </c>
      <c r="D90" s="195">
        <v>0</v>
      </c>
      <c r="E90" s="230">
        <f>IFERROR(D90/C90*100,0)</f>
        <v>0</v>
      </c>
      <c r="F90" s="230">
        <v>0</v>
      </c>
      <c r="G90" s="84">
        <f>IFERROR(D90-F90,"")</f>
        <v>0</v>
      </c>
      <c r="H90" s="309"/>
      <c r="I90" s="230">
        <v>0</v>
      </c>
      <c r="J90" s="308" t="str">
        <f>IFERROR(I90/H90*100,"")</f>
        <v/>
      </c>
      <c r="K90" s="131">
        <v>0</v>
      </c>
      <c r="L90" s="84">
        <f>IFERROR((I90-K90),"")</f>
        <v>0</v>
      </c>
      <c r="M90" s="97" t="str">
        <f>IFERROR(IF(D90&gt;0,I90/D90*10,""),"")</f>
        <v/>
      </c>
      <c r="N90" s="75" t="str">
        <f>IFERROR(IF(F90&gt;0,K90/F90*10,""),"")</f>
        <v/>
      </c>
      <c r="O90" s="98" t="str">
        <f t="shared" si="3"/>
        <v/>
      </c>
      <c r="P90" s="123" t="str">
        <f>IF(L90&gt;K90,"проверка","")</f>
        <v/>
      </c>
      <c r="Q90" s="54" t="s">
        <v>160</v>
      </c>
    </row>
    <row r="91" spans="1:17" s="1" customFormat="1" ht="15" hidden="1" customHeight="1" x14ac:dyDescent="0.25">
      <c r="A91" s="101" t="str">
        <f t="shared" si="2"/>
        <v>x</v>
      </c>
      <c r="B91" s="210" t="s">
        <v>98</v>
      </c>
      <c r="C91" s="206">
        <v>0</v>
      </c>
      <c r="D91" s="195">
        <v>0</v>
      </c>
      <c r="E91" s="230">
        <f>IFERROR(D91/C91*100,0)</f>
        <v>0</v>
      </c>
      <c r="F91" s="230">
        <v>0</v>
      </c>
      <c r="G91" s="83">
        <f>IFERROR(D91-F91,"")</f>
        <v>0</v>
      </c>
      <c r="H91" s="308"/>
      <c r="I91" s="230">
        <v>0</v>
      </c>
      <c r="J91" s="308" t="str">
        <f>IFERROR(I91/H91*100,"")</f>
        <v/>
      </c>
      <c r="K91" s="131">
        <v>0</v>
      </c>
      <c r="L91" s="83">
        <f>IFERROR((I91-K91),"")</f>
        <v>0</v>
      </c>
      <c r="M91" s="97" t="str">
        <f>IFERROR(IF(D91&gt;0,I91/D91*10,""),"")</f>
        <v/>
      </c>
      <c r="N91" s="75" t="str">
        <f>IFERROR(IF(F91&gt;0,K91/F91*10,""),"")</f>
        <v/>
      </c>
      <c r="O91" s="141" t="str">
        <f t="shared" si="3"/>
        <v/>
      </c>
      <c r="P91" s="123" t="str">
        <f>IF(L91&gt;K91,"проверка","")</f>
        <v/>
      </c>
      <c r="Q91" s="54" t="s">
        <v>160</v>
      </c>
    </row>
    <row r="92" spans="1:17" s="1" customFormat="1" ht="15" hidden="1" customHeight="1" x14ac:dyDescent="0.25">
      <c r="A92" s="101" t="str">
        <f t="shared" si="2"/>
        <v>x</v>
      </c>
      <c r="B92" s="210" t="s">
        <v>61</v>
      </c>
      <c r="C92" s="206">
        <v>0</v>
      </c>
      <c r="D92" s="195">
        <v>0</v>
      </c>
      <c r="E92" s="230">
        <f>IFERROR(D92/C92*100,0)</f>
        <v>0</v>
      </c>
      <c r="F92" s="230">
        <v>0</v>
      </c>
      <c r="G92" s="83">
        <f>IFERROR(D92-F92,"")</f>
        <v>0</v>
      </c>
      <c r="H92" s="308"/>
      <c r="I92" s="230">
        <v>0</v>
      </c>
      <c r="J92" s="308" t="str">
        <f>IFERROR(I92/H92*100,"")</f>
        <v/>
      </c>
      <c r="K92" s="131">
        <v>0</v>
      </c>
      <c r="L92" s="83">
        <f>IFERROR((I92-K92),"")</f>
        <v>0</v>
      </c>
      <c r="M92" s="97" t="str">
        <f>IFERROR(IF(D92&gt;0,I92/D92*10,""),"")</f>
        <v/>
      </c>
      <c r="N92" s="75" t="str">
        <f>IFERROR(IF(F92&gt;0,K92/F92*10,""),"")</f>
        <v/>
      </c>
      <c r="O92" s="141" t="str">
        <f t="shared" si="3"/>
        <v/>
      </c>
      <c r="P92" s="123" t="str">
        <f>IF(L92&gt;K92,"проверка","")</f>
        <v/>
      </c>
      <c r="Q92" s="54" t="s">
        <v>161</v>
      </c>
    </row>
    <row r="93" spans="1:17" s="1" customFormat="1" ht="15" hidden="1" customHeight="1" x14ac:dyDescent="0.25">
      <c r="A93" s="101" t="e">
        <f t="shared" si="2"/>
        <v>#VALUE!</v>
      </c>
      <c r="B93" s="210" t="s">
        <v>136</v>
      </c>
      <c r="C93" s="206"/>
      <c r="D93" s="195" t="e">
        <v>#VALUE!</v>
      </c>
      <c r="E93" s="230">
        <f>IFERROR(D93/C93*100,0)</f>
        <v>0</v>
      </c>
      <c r="F93" s="230" t="e">
        <v>#VALUE!</v>
      </c>
      <c r="G93" s="84" t="str">
        <f>IFERROR(D93-F93,"")</f>
        <v/>
      </c>
      <c r="H93" s="309"/>
      <c r="I93" s="230" t="e">
        <v>#VALUE!</v>
      </c>
      <c r="J93" s="308" t="str">
        <f>IFERROR(I93/H93*100,"")</f>
        <v/>
      </c>
      <c r="K93" s="131" t="e">
        <v>#VALUE!</v>
      </c>
      <c r="L93" s="84" t="str">
        <f>IFERROR((I93-K93),"")</f>
        <v/>
      </c>
      <c r="M93" s="97" t="str">
        <f>IFERROR(IF(D93&gt;0,I93/D93*10,""),"")</f>
        <v/>
      </c>
      <c r="N93" s="75" t="str">
        <f>IFERROR(IF(F93&gt;0,K93/F93*10,""),"")</f>
        <v/>
      </c>
      <c r="O93" s="141" t="str">
        <f t="shared" si="3"/>
        <v/>
      </c>
      <c r="P93" s="123" t="e">
        <f>IF(L93&gt;K93,"проверка","")</f>
        <v>#VALUE!</v>
      </c>
      <c r="Q93" s="54" t="s">
        <v>160</v>
      </c>
    </row>
    <row r="94" spans="1:17" s="1" customFormat="1" ht="15" hidden="1" customHeight="1" x14ac:dyDescent="0.25">
      <c r="A94" s="101" t="str">
        <f t="shared" si="2"/>
        <v>x</v>
      </c>
      <c r="B94" s="210" t="s">
        <v>51</v>
      </c>
      <c r="C94" s="206">
        <v>0</v>
      </c>
      <c r="D94" s="195">
        <v>0</v>
      </c>
      <c r="E94" s="230">
        <f>IFERROR(D94/C94*100,0)</f>
        <v>0</v>
      </c>
      <c r="F94" s="230">
        <v>0</v>
      </c>
      <c r="G94" s="83">
        <f>IFERROR(D94-F94,"")</f>
        <v>0</v>
      </c>
      <c r="H94" s="308"/>
      <c r="I94" s="230">
        <v>0</v>
      </c>
      <c r="J94" s="308" t="str">
        <f>IFERROR(I94/H94*100,"")</f>
        <v/>
      </c>
      <c r="K94" s="131">
        <v>0</v>
      </c>
      <c r="L94" s="83">
        <f>IFERROR((I94-K94),"")</f>
        <v>0</v>
      </c>
      <c r="M94" s="97" t="str">
        <f>IFERROR(IF(D94&gt;0,I94/D94*10,""),"")</f>
        <v/>
      </c>
      <c r="N94" s="75" t="str">
        <f>IFERROR(IF(F94&gt;0,K94/F94*10,""),"")</f>
        <v/>
      </c>
      <c r="O94" s="141" t="str">
        <f t="shared" si="3"/>
        <v/>
      </c>
      <c r="P94" s="123" t="str">
        <f>IF(L94&gt;K94,"проверка","")</f>
        <v/>
      </c>
      <c r="Q94" s="54" t="s">
        <v>160</v>
      </c>
    </row>
    <row r="95" spans="1:17" s="1" customFormat="1" ht="15" hidden="1" customHeight="1" x14ac:dyDescent="0.25">
      <c r="A95" s="101" t="str">
        <f t="shared" si="2"/>
        <v>x</v>
      </c>
      <c r="B95" s="210" t="s">
        <v>52</v>
      </c>
      <c r="C95" s="206">
        <v>0</v>
      </c>
      <c r="D95" s="195">
        <v>0</v>
      </c>
      <c r="E95" s="230">
        <f>IFERROR(D95/C95*100,0)</f>
        <v>0</v>
      </c>
      <c r="F95" s="230">
        <v>0</v>
      </c>
      <c r="G95" s="83">
        <f>IFERROR(D95-F95,"")</f>
        <v>0</v>
      </c>
      <c r="H95" s="308"/>
      <c r="I95" s="230">
        <v>0</v>
      </c>
      <c r="J95" s="308" t="str">
        <f>IFERROR(I95/H95*100,"")</f>
        <v/>
      </c>
      <c r="K95" s="131">
        <v>0</v>
      </c>
      <c r="L95" s="83">
        <f>IFERROR((I95-K95),"")</f>
        <v>0</v>
      </c>
      <c r="M95" s="97" t="str">
        <f>IFERROR(IF(D95&gt;0,I95/D95*10,""),"")</f>
        <v/>
      </c>
      <c r="N95" s="75" t="str">
        <f>IFERROR(IF(F95&gt;0,K95/F95*10,""),"")</f>
        <v/>
      </c>
      <c r="O95" s="141" t="str">
        <f t="shared" si="3"/>
        <v/>
      </c>
      <c r="P95" s="123" t="str">
        <f>IF(L95&gt;K95,"проверка","")</f>
        <v/>
      </c>
      <c r="Q95" s="54" t="s">
        <v>160</v>
      </c>
    </row>
    <row r="96" spans="1:17" s="1" customFormat="1" ht="15" hidden="1" customHeight="1" x14ac:dyDescent="0.25">
      <c r="A96" s="101" t="str">
        <f t="shared" si="2"/>
        <v>x</v>
      </c>
      <c r="B96" s="210" t="s">
        <v>53</v>
      </c>
      <c r="C96" s="206">
        <v>0</v>
      </c>
      <c r="D96" s="195">
        <v>0</v>
      </c>
      <c r="E96" s="230">
        <f>IFERROR(D96/C96*100,0)</f>
        <v>0</v>
      </c>
      <c r="F96" s="230">
        <v>0</v>
      </c>
      <c r="G96" s="83">
        <f>IFERROR(D96-F96,"")</f>
        <v>0</v>
      </c>
      <c r="H96" s="308"/>
      <c r="I96" s="230">
        <v>0</v>
      </c>
      <c r="J96" s="308" t="str">
        <f>IFERROR(I96/H96*100,"")</f>
        <v/>
      </c>
      <c r="K96" s="131">
        <v>0</v>
      </c>
      <c r="L96" s="83">
        <f>IFERROR((I96-K96),"")</f>
        <v>0</v>
      </c>
      <c r="M96" s="97" t="str">
        <f>IFERROR(IF(D96&gt;0,I96/D96*10,""),"")</f>
        <v/>
      </c>
      <c r="N96" s="75" t="str">
        <f>IFERROR(IF(F96&gt;0,K96/F96*10,""),"")</f>
        <v/>
      </c>
      <c r="O96" s="141" t="str">
        <f t="shared" si="3"/>
        <v/>
      </c>
      <c r="P96" s="123" t="str">
        <f>IF(L96&gt;K96,"проверка","")</f>
        <v/>
      </c>
      <c r="Q96" s="54" t="s">
        <v>160</v>
      </c>
    </row>
    <row r="97" spans="1:17" s="1" customFormat="1" ht="15" hidden="1" customHeight="1" x14ac:dyDescent="0.25">
      <c r="A97" s="101" t="str">
        <f t="shared" si="2"/>
        <v>x</v>
      </c>
      <c r="B97" s="210" t="s">
        <v>82</v>
      </c>
      <c r="C97" s="206">
        <v>0</v>
      </c>
      <c r="D97" s="195">
        <v>0</v>
      </c>
      <c r="E97" s="230">
        <f>IFERROR(D97/C97*100,0)</f>
        <v>0</v>
      </c>
      <c r="F97" s="230">
        <v>0</v>
      </c>
      <c r="G97" s="83">
        <f>IFERROR(D97-F97,"")</f>
        <v>0</v>
      </c>
      <c r="H97" s="308"/>
      <c r="I97" s="230">
        <v>0</v>
      </c>
      <c r="J97" s="308" t="str">
        <f>IFERROR(I97/H97*100,"")</f>
        <v/>
      </c>
      <c r="K97" s="131">
        <v>0</v>
      </c>
      <c r="L97" s="83">
        <f>IFERROR((I97-K97),"")</f>
        <v>0</v>
      </c>
      <c r="M97" s="97" t="str">
        <f>IFERROR(IF(D97&gt;0,I97/D97*10,""),"")</f>
        <v/>
      </c>
      <c r="N97" s="75" t="str">
        <f>IFERROR(IF(F97&gt;0,K97/F97*10,""),"")</f>
        <v/>
      </c>
      <c r="O97" s="141" t="str">
        <f t="shared" si="3"/>
        <v/>
      </c>
      <c r="P97" s="123" t="str">
        <f>IF(L97&gt;K97,"проверка","")</f>
        <v/>
      </c>
      <c r="Q97" s="54" t="s">
        <v>160</v>
      </c>
    </row>
    <row r="98" spans="1:17" s="1" customFormat="1" ht="15" hidden="1" customHeight="1" x14ac:dyDescent="0.25">
      <c r="A98" s="101" t="e">
        <f t="shared" si="2"/>
        <v>#VALUE!</v>
      </c>
      <c r="B98" s="210" t="s">
        <v>136</v>
      </c>
      <c r="C98" s="206"/>
      <c r="D98" s="195" t="e">
        <v>#VALUE!</v>
      </c>
      <c r="E98" s="230">
        <f>IFERROR(D98/C98*100,0)</f>
        <v>0</v>
      </c>
      <c r="F98" s="230" t="e">
        <v>#VALUE!</v>
      </c>
      <c r="G98" s="83" t="str">
        <f>IFERROR(D98-F98,"")</f>
        <v/>
      </c>
      <c r="H98" s="308"/>
      <c r="I98" s="230" t="e">
        <v>#VALUE!</v>
      </c>
      <c r="J98" s="308" t="str">
        <f>IFERROR(I98/H98*100,"")</f>
        <v/>
      </c>
      <c r="K98" s="131" t="e">
        <v>#VALUE!</v>
      </c>
      <c r="L98" s="83" t="str">
        <f>IFERROR((I98-K98),"")</f>
        <v/>
      </c>
      <c r="M98" s="92" t="str">
        <f>IFERROR(IF(D98&gt;0,I98/D98*10,""),"")</f>
        <v/>
      </c>
      <c r="N98" s="75" t="str">
        <f>IFERROR(IF(F98&gt;0,K98/F98*10,""),"")</f>
        <v/>
      </c>
      <c r="O98" s="141" t="str">
        <f t="shared" si="3"/>
        <v/>
      </c>
      <c r="P98" s="123" t="e">
        <f>IF(L98&gt;K98,"проверка","")</f>
        <v>#VALUE!</v>
      </c>
      <c r="Q98" s="54" t="s">
        <v>160</v>
      </c>
    </row>
    <row r="99" spans="1:17" s="1" customFormat="1" ht="15" hidden="1" customHeight="1" x14ac:dyDescent="0.25">
      <c r="A99" s="101" t="str">
        <f t="shared" si="2"/>
        <v>x</v>
      </c>
      <c r="B99" s="210" t="s">
        <v>55</v>
      </c>
      <c r="C99" s="206">
        <v>0</v>
      </c>
      <c r="D99" s="195">
        <v>0</v>
      </c>
      <c r="E99" s="230">
        <f>IFERROR(D99/C99*100,0)</f>
        <v>0</v>
      </c>
      <c r="F99" s="230">
        <v>0</v>
      </c>
      <c r="G99" s="83">
        <f>IFERROR(D99-F99,"")</f>
        <v>0</v>
      </c>
      <c r="H99" s="308"/>
      <c r="I99" s="230">
        <v>0</v>
      </c>
      <c r="J99" s="308" t="str">
        <f>IFERROR(I99/H99*100,"")</f>
        <v/>
      </c>
      <c r="K99" s="131">
        <v>0</v>
      </c>
      <c r="L99" s="83">
        <f>IFERROR((I99-K99),"")</f>
        <v>0</v>
      </c>
      <c r="M99" s="92" t="str">
        <f>IFERROR(IF(D99&gt;0,I99/D99*10,""),"")</f>
        <v/>
      </c>
      <c r="N99" s="75" t="str">
        <f>IFERROR(IF(F99&gt;0,K99/F99*10,""),"")</f>
        <v/>
      </c>
      <c r="O99" s="141" t="str">
        <f t="shared" si="3"/>
        <v/>
      </c>
      <c r="P99" s="123" t="str">
        <f>IF(L99&gt;K99,"проверка","")</f>
        <v/>
      </c>
      <c r="Q99" s="54" t="s">
        <v>160</v>
      </c>
    </row>
    <row r="100" spans="1:17" s="1" customFormat="1" ht="15" hidden="1" customHeight="1" x14ac:dyDescent="0.25">
      <c r="A100" s="101" t="str">
        <f t="shared" si="2"/>
        <v>x</v>
      </c>
      <c r="B100" s="210" t="s">
        <v>56</v>
      </c>
      <c r="C100" s="206">
        <v>0</v>
      </c>
      <c r="D100" s="195">
        <v>0</v>
      </c>
      <c r="E100" s="230">
        <f>IFERROR(D100/C100*100,0)</f>
        <v>0</v>
      </c>
      <c r="F100" s="230">
        <v>0</v>
      </c>
      <c r="G100" s="83">
        <f>IFERROR(D100-F100,"")</f>
        <v>0</v>
      </c>
      <c r="H100" s="308"/>
      <c r="I100" s="230">
        <v>0</v>
      </c>
      <c r="J100" s="308" t="str">
        <f>IFERROR(I100/H100*100,"")</f>
        <v/>
      </c>
      <c r="K100" s="131">
        <v>0</v>
      </c>
      <c r="L100" s="83">
        <f>IFERROR((I100-K100),"")</f>
        <v>0</v>
      </c>
      <c r="M100" s="92" t="str">
        <f>IFERROR(IF(D100&gt;0,I100/D100*10,""),"")</f>
        <v/>
      </c>
      <c r="N100" s="75" t="str">
        <f>IFERROR(IF(F100&gt;0,K100/F100*10,""),"")</f>
        <v/>
      </c>
      <c r="O100" s="141" t="str">
        <f t="shared" si="3"/>
        <v/>
      </c>
      <c r="P100" s="123" t="str">
        <f>IF(L100&gt;K100,"проверка","")</f>
        <v/>
      </c>
      <c r="Q100" s="54" t="s">
        <v>160</v>
      </c>
    </row>
    <row r="101" spans="1:17" s="1" customFormat="1" ht="15" hidden="1" customHeight="1" x14ac:dyDescent="0.25">
      <c r="A101" s="101" t="str">
        <f t="shared" si="2"/>
        <v>x</v>
      </c>
      <c r="B101" s="213" t="s">
        <v>99</v>
      </c>
      <c r="C101" s="193">
        <v>0</v>
      </c>
      <c r="D101" s="197">
        <v>0</v>
      </c>
      <c r="E101" s="238">
        <f>IFERROR(D101/C101*100,0)</f>
        <v>0</v>
      </c>
      <c r="F101" s="238">
        <v>0</v>
      </c>
      <c r="G101" s="91">
        <f>IFERROR(D101-F101,"")</f>
        <v>0</v>
      </c>
      <c r="H101" s="316"/>
      <c r="I101" s="238">
        <v>0</v>
      </c>
      <c r="J101" s="308" t="str">
        <f>IFERROR(I101/H101*100,"")</f>
        <v/>
      </c>
      <c r="K101" s="133">
        <v>0</v>
      </c>
      <c r="L101" s="91">
        <f>IFERROR((I101-K101),"")</f>
        <v>0</v>
      </c>
      <c r="M101" s="122" t="str">
        <f>IFERROR(IF(D101&gt;0,I101/D101*10,""),"")</f>
        <v/>
      </c>
      <c r="N101" s="80" t="str">
        <f>IFERROR(IF(F101&gt;0,K101/F101*10,""),"")</f>
        <v/>
      </c>
      <c r="O101" s="145" t="str">
        <f t="shared" si="3"/>
        <v/>
      </c>
      <c r="P101" s="123" t="str">
        <f>IF(L101&gt;K101,"проверка","")</f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P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H6" sqref="H6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6.140625" style="7" customWidth="1"/>
    <col min="4" max="4" width="10" style="7" customWidth="1"/>
    <col min="5" max="5" width="11.85546875" style="7" customWidth="1"/>
    <col min="6" max="6" width="10.140625" style="7" customWidth="1"/>
    <col min="7" max="7" width="11.42578125" style="7" customWidth="1"/>
    <col min="8" max="8" width="22" style="7" customWidth="1"/>
    <col min="9" max="9" width="27" style="7" hidden="1" customWidth="1"/>
    <col min="10" max="10" width="21.7109375" style="7" customWidth="1"/>
    <col min="11" max="15" width="9.140625" style="7"/>
    <col min="16" max="16" width="19.140625" style="7" customWidth="1"/>
    <col min="17" max="16384" width="9.140625" style="7"/>
  </cols>
  <sheetData>
    <row r="1" spans="1:16" ht="25.5" customHeight="1" x14ac:dyDescent="0.2">
      <c r="B1" s="381" t="s">
        <v>76</v>
      </c>
      <c r="C1" s="381"/>
      <c r="D1" s="381"/>
      <c r="E1" s="381"/>
      <c r="F1" s="381"/>
      <c r="G1" s="381"/>
      <c r="H1" s="111" t="s">
        <v>151</v>
      </c>
      <c r="J1" s="177">
        <v>44043</v>
      </c>
      <c r="K1" s="117"/>
      <c r="L1" s="114"/>
      <c r="P1" s="214">
        <v>44092</v>
      </c>
    </row>
    <row r="2" spans="1:16" ht="16.5" customHeight="1" x14ac:dyDescent="0.2">
      <c r="B2" s="364" t="s">
        <v>171</v>
      </c>
      <c r="C2" s="364"/>
      <c r="D2" s="364"/>
      <c r="E2" s="364"/>
      <c r="F2" s="364"/>
      <c r="G2" s="364"/>
      <c r="H2" s="117"/>
      <c r="I2" s="117"/>
      <c r="J2" s="119"/>
      <c r="K2" s="117"/>
      <c r="L2" s="114"/>
    </row>
    <row r="3" spans="1:16" s="8" customFormat="1" ht="33.75" customHeight="1" x14ac:dyDescent="0.2">
      <c r="B3" s="358" t="s">
        <v>0</v>
      </c>
      <c r="C3" s="365" t="s">
        <v>164</v>
      </c>
      <c r="D3" s="360" t="s">
        <v>162</v>
      </c>
      <c r="E3" s="361"/>
      <c r="F3" s="361"/>
      <c r="G3" s="361"/>
      <c r="H3" s="117"/>
      <c r="I3" s="117"/>
      <c r="J3" s="117"/>
      <c r="K3" s="117"/>
      <c r="L3" s="118"/>
    </row>
    <row r="4" spans="1:16" s="8" customFormat="1" ht="46.5" customHeight="1" x14ac:dyDescent="0.2">
      <c r="B4" s="359"/>
      <c r="C4" s="366"/>
      <c r="D4" s="187" t="s">
        <v>166</v>
      </c>
      <c r="E4" s="215" t="s">
        <v>165</v>
      </c>
      <c r="F4" s="192" t="s">
        <v>163</v>
      </c>
      <c r="G4" s="192" t="s">
        <v>167</v>
      </c>
      <c r="H4" s="16"/>
      <c r="I4" s="16"/>
      <c r="J4" s="16"/>
      <c r="K4" s="16"/>
    </row>
    <row r="5" spans="1:16" s="12" customFormat="1" ht="15.75" x14ac:dyDescent="0.25">
      <c r="A5" s="101">
        <f>IF(OR(D5="",D5=0),"x",D5)</f>
        <v>33.591090049999991</v>
      </c>
      <c r="B5" s="199" t="s">
        <v>1</v>
      </c>
      <c r="C5" s="272">
        <v>37.434829999999998</v>
      </c>
      <c r="D5" s="200">
        <v>33.591090049999991</v>
      </c>
      <c r="E5" s="258">
        <f>IFERROR(D5/C5*100,0)</f>
        <v>89.732182702579365</v>
      </c>
      <c r="F5" s="234">
        <v>36.281502799999998</v>
      </c>
      <c r="G5" s="81">
        <f>IFERROR(D5-F5,"")</f>
        <v>-2.6904127500000072</v>
      </c>
    </row>
    <row r="6" spans="1:16" s="13" customFormat="1" ht="15.75" x14ac:dyDescent="0.25">
      <c r="A6" s="101">
        <f t="shared" ref="A6:A69" si="0">IF(OR(D6="",D6=0),"x",D6)</f>
        <v>8.8357678499999999</v>
      </c>
      <c r="B6" s="203" t="s">
        <v>2</v>
      </c>
      <c r="C6" s="204">
        <v>9.1486999999999998</v>
      </c>
      <c r="D6" s="194">
        <v>8.8357678499999999</v>
      </c>
      <c r="E6" s="259">
        <f>IFERROR(D6/C6*100,0)</f>
        <v>96.579490528709002</v>
      </c>
      <c r="F6" s="229">
        <v>12.205839900000001</v>
      </c>
      <c r="G6" s="82">
        <f>IFERROR(D6-F6,"")</f>
        <v>-3.370072050000001</v>
      </c>
    </row>
    <row r="7" spans="1:16" s="1" customFormat="1" ht="15" hidden="1" customHeight="1" x14ac:dyDescent="0.2">
      <c r="A7" s="101" t="str">
        <f t="shared" si="0"/>
        <v>x</v>
      </c>
      <c r="B7" s="205" t="s">
        <v>3</v>
      </c>
      <c r="C7" s="206"/>
      <c r="D7" s="195">
        <v>0</v>
      </c>
      <c r="E7" s="260">
        <f>IFERROR(D7/C7*100,0)</f>
        <v>0</v>
      </c>
      <c r="F7" s="263">
        <v>0</v>
      </c>
      <c r="G7" s="83">
        <f>IFERROR(D7-F7,"")</f>
        <v>0</v>
      </c>
      <c r="H7" s="178"/>
    </row>
    <row r="8" spans="1:16" s="1" customFormat="1" ht="15.75" x14ac:dyDescent="0.2">
      <c r="A8" s="101">
        <f t="shared" si="0"/>
        <v>1.02515</v>
      </c>
      <c r="B8" s="205" t="s">
        <v>4</v>
      </c>
      <c r="C8" s="206">
        <v>1</v>
      </c>
      <c r="D8" s="195">
        <v>1.02515</v>
      </c>
      <c r="E8" s="260">
        <f>IFERROR(D8/C8*100,0)</f>
        <v>102.515</v>
      </c>
      <c r="F8" s="263">
        <v>3.0428774999999999</v>
      </c>
      <c r="G8" s="83">
        <f>IFERROR(D8-F8,"")</f>
        <v>-2.0177274999999999</v>
      </c>
      <c r="H8" s="178"/>
    </row>
    <row r="9" spans="1:16" s="1" customFormat="1" ht="15" hidden="1" customHeight="1" x14ac:dyDescent="0.2">
      <c r="A9" s="101" t="str">
        <f t="shared" si="0"/>
        <v>x</v>
      </c>
      <c r="B9" s="205" t="s">
        <v>5</v>
      </c>
      <c r="C9" s="206"/>
      <c r="D9" s="195">
        <v>0</v>
      </c>
      <c r="E9" s="260">
        <f>IFERROR(D9/C9*100,0)</f>
        <v>0</v>
      </c>
      <c r="F9" s="263">
        <v>0</v>
      </c>
      <c r="G9" s="83">
        <f>IFERROR(D9-F9,"")</f>
        <v>0</v>
      </c>
      <c r="H9" s="178"/>
      <c r="I9" s="178"/>
    </row>
    <row r="10" spans="1:16" s="1" customFormat="1" ht="15" hidden="1" customHeight="1" x14ac:dyDescent="0.2">
      <c r="A10" s="101" t="str">
        <f t="shared" si="0"/>
        <v>x</v>
      </c>
      <c r="B10" s="205" t="s">
        <v>6</v>
      </c>
      <c r="C10" s="206"/>
      <c r="D10" s="195">
        <v>0</v>
      </c>
      <c r="E10" s="260">
        <f>IFERROR(D10/C10*100,0)</f>
        <v>0</v>
      </c>
      <c r="F10" s="230">
        <v>0</v>
      </c>
      <c r="G10" s="83">
        <f>IFERROR(D10-F10,"")</f>
        <v>0</v>
      </c>
      <c r="H10" s="178"/>
    </row>
    <row r="11" spans="1:16" s="1" customFormat="1" ht="15.75" x14ac:dyDescent="0.2">
      <c r="A11" s="101">
        <f t="shared" si="0"/>
        <v>0.39775819999999995</v>
      </c>
      <c r="B11" s="205" t="s">
        <v>7</v>
      </c>
      <c r="C11" s="206">
        <v>0.48799999999999999</v>
      </c>
      <c r="D11" s="195">
        <v>0.39775819999999995</v>
      </c>
      <c r="E11" s="260">
        <f>IFERROR(D11/C11*100,0)</f>
        <v>81.507827868852459</v>
      </c>
      <c r="F11" s="230">
        <v>0.2465511</v>
      </c>
      <c r="G11" s="83">
        <f>IFERROR(D11-F11,"")</f>
        <v>0.15120709999999996</v>
      </c>
      <c r="H11" s="178"/>
    </row>
    <row r="12" spans="1:16" s="1" customFormat="1" ht="15" hidden="1" customHeight="1" x14ac:dyDescent="0.2">
      <c r="A12" s="101" t="str">
        <f t="shared" si="0"/>
        <v>x</v>
      </c>
      <c r="B12" s="205" t="s">
        <v>8</v>
      </c>
      <c r="C12" s="206"/>
      <c r="D12" s="195">
        <v>0</v>
      </c>
      <c r="E12" s="260">
        <f>IFERROR(D12/C12*100,0)</f>
        <v>0</v>
      </c>
      <c r="F12" s="230">
        <v>0</v>
      </c>
      <c r="G12" s="83">
        <f>IFERROR(D12-F12,"")</f>
        <v>0</v>
      </c>
      <c r="H12" s="178"/>
    </row>
    <row r="13" spans="1:16" s="1" customFormat="1" ht="15.75" x14ac:dyDescent="0.2">
      <c r="A13" s="101">
        <f t="shared" si="0"/>
        <v>0.15787309999999999</v>
      </c>
      <c r="B13" s="205" t="s">
        <v>9</v>
      </c>
      <c r="C13" s="206">
        <v>0.04</v>
      </c>
      <c r="D13" s="195">
        <v>0.15787309999999999</v>
      </c>
      <c r="E13" s="260">
        <f>IFERROR(D13/C13*100,0)</f>
        <v>394.68274999999994</v>
      </c>
      <c r="F13" s="230">
        <v>0.34329900000000008</v>
      </c>
      <c r="G13" s="83">
        <f>IFERROR(D13-F13,"")</f>
        <v>-0.18542590000000009</v>
      </c>
      <c r="H13" s="178"/>
    </row>
    <row r="14" spans="1:16" s="1" customFormat="1" ht="15" hidden="1" customHeight="1" x14ac:dyDescent="0.2">
      <c r="A14" s="101" t="str">
        <f t="shared" si="0"/>
        <v>x</v>
      </c>
      <c r="B14" s="205" t="s">
        <v>10</v>
      </c>
      <c r="C14" s="206"/>
      <c r="D14" s="195">
        <v>0</v>
      </c>
      <c r="E14" s="260">
        <f>IFERROR(D14/C14*100,0)</f>
        <v>0</v>
      </c>
      <c r="F14" s="230">
        <v>0</v>
      </c>
      <c r="G14" s="83">
        <f>IFERROR(D14-F14,"")</f>
        <v>0</v>
      </c>
      <c r="H14" s="178"/>
    </row>
    <row r="15" spans="1:16" s="1" customFormat="1" ht="15" hidden="1" customHeight="1" x14ac:dyDescent="0.2">
      <c r="A15" s="101" t="str">
        <f t="shared" si="0"/>
        <v>x</v>
      </c>
      <c r="B15" s="205" t="s">
        <v>11</v>
      </c>
      <c r="C15" s="206"/>
      <c r="D15" s="195">
        <v>0</v>
      </c>
      <c r="E15" s="260">
        <f>IFERROR(D15/C15*100,0)</f>
        <v>0</v>
      </c>
      <c r="F15" s="230">
        <v>0</v>
      </c>
      <c r="G15" s="83">
        <f>IFERROR(D15-F15,"")</f>
        <v>0</v>
      </c>
      <c r="H15" s="178"/>
    </row>
    <row r="16" spans="1:16" s="1" customFormat="1" ht="15" hidden="1" customHeight="1" x14ac:dyDescent="0.2">
      <c r="A16" s="101" t="str">
        <f t="shared" si="0"/>
        <v>x</v>
      </c>
      <c r="B16" s="205" t="s">
        <v>58</v>
      </c>
      <c r="C16" s="206"/>
      <c r="D16" s="195">
        <v>0</v>
      </c>
      <c r="E16" s="260">
        <f>IFERROR(D16/C16*100,0)</f>
        <v>0</v>
      </c>
      <c r="F16" s="230">
        <v>0</v>
      </c>
      <c r="G16" s="83">
        <f>IFERROR(D16-F16,"")</f>
        <v>0</v>
      </c>
      <c r="H16" s="178"/>
    </row>
    <row r="17" spans="1:8" s="1" customFormat="1" ht="15" hidden="1" customHeight="1" x14ac:dyDescent="0.2">
      <c r="A17" s="101" t="str">
        <f t="shared" si="0"/>
        <v>x</v>
      </c>
      <c r="B17" s="205" t="s">
        <v>12</v>
      </c>
      <c r="C17" s="206"/>
      <c r="D17" s="195">
        <v>0</v>
      </c>
      <c r="E17" s="260">
        <f>IFERROR(D17/C17*100,0)</f>
        <v>0</v>
      </c>
      <c r="F17" s="230">
        <v>0</v>
      </c>
      <c r="G17" s="83">
        <f>IFERROR(D17-F17,"")</f>
        <v>0</v>
      </c>
      <c r="H17" s="178"/>
    </row>
    <row r="18" spans="1:8" s="1" customFormat="1" ht="15" hidden="1" customHeight="1" x14ac:dyDescent="0.2">
      <c r="A18" s="101" t="str">
        <f t="shared" si="0"/>
        <v>x</v>
      </c>
      <c r="B18" s="205" t="s">
        <v>13</v>
      </c>
      <c r="C18" s="206"/>
      <c r="D18" s="195">
        <v>0</v>
      </c>
      <c r="E18" s="260">
        <f>IFERROR(D18/C18*100,0)</f>
        <v>0</v>
      </c>
      <c r="F18" s="230">
        <v>0</v>
      </c>
      <c r="G18" s="83">
        <f>IFERROR(D18-F18,"")</f>
        <v>0</v>
      </c>
      <c r="H18" s="178"/>
    </row>
    <row r="19" spans="1:8" s="1" customFormat="1" ht="15.75" x14ac:dyDescent="0.2">
      <c r="A19" s="101">
        <f t="shared" si="0"/>
        <v>3.9837328999999997</v>
      </c>
      <c r="B19" s="205" t="s">
        <v>14</v>
      </c>
      <c r="C19" s="206">
        <v>4.2195</v>
      </c>
      <c r="D19" s="195">
        <v>3.9837328999999997</v>
      </c>
      <c r="E19" s="260">
        <f>IFERROR(D19/C19*100,0)</f>
        <v>94.412439862542954</v>
      </c>
      <c r="F19" s="230">
        <v>3.9250519000000001</v>
      </c>
      <c r="G19" s="83">
        <f>IFERROR(D19-F19,"")</f>
        <v>5.8680999999999539E-2</v>
      </c>
      <c r="H19" s="178"/>
    </row>
    <row r="20" spans="1:8" s="1" customFormat="1" ht="15" hidden="1" customHeight="1" x14ac:dyDescent="0.2">
      <c r="A20" s="101" t="str">
        <f t="shared" si="0"/>
        <v>x</v>
      </c>
      <c r="B20" s="205" t="s">
        <v>15</v>
      </c>
      <c r="C20" s="206"/>
      <c r="D20" s="195">
        <v>0</v>
      </c>
      <c r="E20" s="260">
        <f>IFERROR(D20/C20*100,0)</f>
        <v>0</v>
      </c>
      <c r="F20" s="230">
        <v>0</v>
      </c>
      <c r="G20" s="83">
        <f>IFERROR(D20-F20,"")</f>
        <v>0</v>
      </c>
      <c r="H20" s="178"/>
    </row>
    <row r="21" spans="1:8" s="1" customFormat="1" ht="15.75" x14ac:dyDescent="0.2">
      <c r="A21" s="101">
        <f t="shared" si="0"/>
        <v>1.9395837999999999</v>
      </c>
      <c r="B21" s="205" t="s">
        <v>16</v>
      </c>
      <c r="C21" s="206">
        <v>1.8919999999999999</v>
      </c>
      <c r="D21" s="195">
        <v>1.9395837999999999</v>
      </c>
      <c r="E21" s="260">
        <f>IFERROR(D21/C21*100,0)</f>
        <v>102.515</v>
      </c>
      <c r="F21" s="230">
        <v>2.3001033</v>
      </c>
      <c r="G21" s="83">
        <f>IFERROR(D21-F21,"")</f>
        <v>-0.3605195000000001</v>
      </c>
      <c r="H21" s="178"/>
    </row>
    <row r="22" spans="1:8" s="1" customFormat="1" ht="15" hidden="1" customHeight="1" x14ac:dyDescent="0.2">
      <c r="A22" s="101" t="str">
        <f t="shared" si="0"/>
        <v>x</v>
      </c>
      <c r="B22" s="205" t="s">
        <v>17</v>
      </c>
      <c r="C22" s="206">
        <v>0.21</v>
      </c>
      <c r="D22" s="195">
        <v>0</v>
      </c>
      <c r="E22" s="260">
        <f>IFERROR(D22/C22*100,0)</f>
        <v>0</v>
      </c>
      <c r="F22" s="230">
        <v>0.2455108</v>
      </c>
      <c r="G22" s="83">
        <f>IFERROR(D22-F22,"")</f>
        <v>-0.2455108</v>
      </c>
      <c r="H22" s="178"/>
    </row>
    <row r="23" spans="1:8" s="1" customFormat="1" ht="15.75" x14ac:dyDescent="0.2">
      <c r="A23" s="101">
        <f t="shared" si="0"/>
        <v>1.3316698499999999</v>
      </c>
      <c r="B23" s="205" t="s">
        <v>18</v>
      </c>
      <c r="C23" s="206">
        <v>1.2989999999999999</v>
      </c>
      <c r="D23" s="195">
        <v>1.3316698499999999</v>
      </c>
      <c r="E23" s="260">
        <f>IFERROR(D23/C23*100,0)</f>
        <v>102.515</v>
      </c>
      <c r="F23" s="230">
        <v>2.1024463</v>
      </c>
      <c r="G23" s="83">
        <f>IFERROR(D23-F23,"")</f>
        <v>-0.77077645000000006</v>
      </c>
      <c r="H23" s="178"/>
    </row>
    <row r="24" spans="1:8" s="1" customFormat="1" ht="15" hidden="1" customHeight="1" x14ac:dyDescent="0.2">
      <c r="A24" s="101" t="e">
        <f t="shared" si="0"/>
        <v>#VALUE!</v>
      </c>
      <c r="B24" s="205" t="s">
        <v>153</v>
      </c>
      <c r="C24" s="206">
        <v>2.0000000000000001E-4</v>
      </c>
      <c r="D24" s="195" t="e">
        <v>#VALUE!</v>
      </c>
      <c r="E24" s="260">
        <f>IFERROR(D24/C24*100,0)</f>
        <v>0</v>
      </c>
      <c r="F24" s="230" t="e">
        <v>#VALUE!</v>
      </c>
      <c r="G24" s="83" t="str">
        <f>IFERROR(D24-F24,"")</f>
        <v/>
      </c>
      <c r="H24" s="178"/>
    </row>
    <row r="25" spans="1:8" s="13" customFormat="1" ht="15.75" x14ac:dyDescent="0.25">
      <c r="A25" s="101">
        <f t="shared" si="0"/>
        <v>2.1845946500000002</v>
      </c>
      <c r="B25" s="203" t="s">
        <v>19</v>
      </c>
      <c r="C25" s="204">
        <v>2.46713</v>
      </c>
      <c r="D25" s="194">
        <v>2.1845946500000002</v>
      </c>
      <c r="E25" s="259">
        <f>IFERROR(D25/C25*100,0)</f>
        <v>88.548015305233207</v>
      </c>
      <c r="F25" s="231">
        <v>2.0847612</v>
      </c>
      <c r="G25" s="82">
        <f>IFERROR(D25-F25,"")</f>
        <v>9.9833450000000212E-2</v>
      </c>
    </row>
    <row r="26" spans="1:8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95">
        <v>0</v>
      </c>
      <c r="E26" s="260">
        <f>IFERROR(D26/C26*100,0)</f>
        <v>0</v>
      </c>
      <c r="F26" s="230">
        <v>0</v>
      </c>
      <c r="G26" s="84">
        <f>IFERROR(D26-F26,"")</f>
        <v>0</v>
      </c>
      <c r="H26" s="178"/>
    </row>
    <row r="27" spans="1:8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95">
        <v>0</v>
      </c>
      <c r="E27" s="260">
        <f>IFERROR(D27/C27*100,0)</f>
        <v>0</v>
      </c>
      <c r="F27" s="230">
        <v>0</v>
      </c>
      <c r="G27" s="84">
        <f>IFERROR(D27-F27,"")</f>
        <v>0</v>
      </c>
      <c r="H27" s="178"/>
    </row>
    <row r="28" spans="1:8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95">
        <v>0</v>
      </c>
      <c r="E28" s="260">
        <f>IFERROR(D28/C28*100,0)</f>
        <v>0</v>
      </c>
      <c r="F28" s="230">
        <v>0</v>
      </c>
      <c r="G28" s="84">
        <f>IFERROR(D28-F28,"")</f>
        <v>0</v>
      </c>
      <c r="H28" s="178"/>
    </row>
    <row r="29" spans="1:8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95" t="e">
        <v>#VALUE!</v>
      </c>
      <c r="E29" s="260">
        <f>IFERROR(D29/C29*100,0)</f>
        <v>0</v>
      </c>
      <c r="F29" s="230" t="e">
        <v>#VALUE!</v>
      </c>
      <c r="G29" s="84" t="str">
        <f>IFERROR(D29-F29,"")</f>
        <v/>
      </c>
      <c r="H29" s="178"/>
    </row>
    <row r="30" spans="1:8" s="1" customFormat="1" ht="15.75" x14ac:dyDescent="0.2">
      <c r="A30" s="101">
        <f t="shared" si="0"/>
        <v>2.0062185499999998</v>
      </c>
      <c r="B30" s="205" t="s">
        <v>22</v>
      </c>
      <c r="C30" s="206">
        <v>2.2871299999999999</v>
      </c>
      <c r="D30" s="195">
        <v>2.0062185499999998</v>
      </c>
      <c r="E30" s="260">
        <f>IFERROR(D30/C30*100,0)</f>
        <v>87.717731392618688</v>
      </c>
      <c r="F30" s="230">
        <v>1.9838521</v>
      </c>
      <c r="G30" s="83">
        <f>IFERROR(D30-F30,"")</f>
        <v>2.2366449999999816E-2</v>
      </c>
      <c r="H30" s="178"/>
    </row>
    <row r="31" spans="1:8" s="1" customFormat="1" ht="15" hidden="1" customHeight="1" x14ac:dyDescent="0.2">
      <c r="A31" s="101" t="str">
        <f t="shared" si="0"/>
        <v>x</v>
      </c>
      <c r="B31" s="205" t="s">
        <v>83</v>
      </c>
      <c r="C31" s="206"/>
      <c r="D31" s="195">
        <v>0</v>
      </c>
      <c r="E31" s="260">
        <f>IFERROR(D31/C31*100,0)</f>
        <v>0</v>
      </c>
      <c r="F31" s="230">
        <v>0</v>
      </c>
      <c r="G31" s="84">
        <f>IFERROR(D31-F31,"")</f>
        <v>0</v>
      </c>
      <c r="H31" s="178"/>
    </row>
    <row r="32" spans="1:8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95">
        <v>0</v>
      </c>
      <c r="E32" s="260">
        <f>IFERROR(D32/C32*100,0)</f>
        <v>0</v>
      </c>
      <c r="F32" s="230">
        <v>0</v>
      </c>
      <c r="G32" s="83">
        <f>IFERROR(D32-F32,"")</f>
        <v>0</v>
      </c>
      <c r="H32" s="178"/>
    </row>
    <row r="33" spans="1:8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95">
        <v>0</v>
      </c>
      <c r="E33" s="260">
        <f>IFERROR(D33/C33*100,0)</f>
        <v>0</v>
      </c>
      <c r="F33" s="230">
        <v>0</v>
      </c>
      <c r="G33" s="84">
        <f>IFERROR(D33-F33,"")</f>
        <v>0</v>
      </c>
      <c r="H33" s="178"/>
    </row>
    <row r="34" spans="1:8" s="1" customFormat="1" ht="15.75" hidden="1" x14ac:dyDescent="0.2">
      <c r="A34" s="101" t="str">
        <f t="shared" si="0"/>
        <v>x</v>
      </c>
      <c r="B34" s="205" t="s">
        <v>25</v>
      </c>
      <c r="C34" s="206"/>
      <c r="D34" s="195">
        <v>0</v>
      </c>
      <c r="E34" s="260">
        <f>IFERROR(D34/C34*100,0)</f>
        <v>0</v>
      </c>
      <c r="F34" s="230">
        <v>0</v>
      </c>
      <c r="G34" s="84">
        <f>IFERROR(D34-F34,"")</f>
        <v>0</v>
      </c>
      <c r="H34" s="178"/>
    </row>
    <row r="35" spans="1:8" s="1" customFormat="1" ht="15" customHeight="1" x14ac:dyDescent="0.2">
      <c r="A35" s="101">
        <f t="shared" si="0"/>
        <v>0.17837609999999995</v>
      </c>
      <c r="B35" s="205" t="s">
        <v>26</v>
      </c>
      <c r="C35" s="206">
        <v>0.18</v>
      </c>
      <c r="D35" s="195">
        <v>0.17837609999999995</v>
      </c>
      <c r="E35" s="260">
        <f>IFERROR(D35/C35*100,0)</f>
        <v>99.097833333333313</v>
      </c>
      <c r="F35" s="230">
        <v>0.1009091</v>
      </c>
      <c r="G35" s="83">
        <f>IFERROR(D35-F35,"")</f>
        <v>7.7466999999999953E-2</v>
      </c>
      <c r="H35" s="178"/>
    </row>
    <row r="36" spans="1:8" s="13" customFormat="1" ht="15.75" hidden="1" customHeight="1" x14ac:dyDescent="0.25">
      <c r="A36" s="101" t="str">
        <f t="shared" si="0"/>
        <v>x</v>
      </c>
      <c r="B36" s="203" t="s">
        <v>59</v>
      </c>
      <c r="C36" s="204"/>
      <c r="D36" s="194">
        <v>0</v>
      </c>
      <c r="E36" s="259">
        <f>IFERROR(D36/C36*100,0)</f>
        <v>0</v>
      </c>
      <c r="F36" s="130">
        <v>0</v>
      </c>
      <c r="G36" s="82">
        <f>IFERROR(D36-F36,"")</f>
        <v>0</v>
      </c>
    </row>
    <row r="37" spans="1:8" s="17" customFormat="1" ht="15" hidden="1" customHeight="1" x14ac:dyDescent="0.2">
      <c r="A37" s="101" t="str">
        <f t="shared" si="0"/>
        <v>x</v>
      </c>
      <c r="B37" s="205" t="s">
        <v>84</v>
      </c>
      <c r="C37" s="206"/>
      <c r="D37" s="195">
        <v>0</v>
      </c>
      <c r="E37" s="260">
        <f>IFERROR(D37/C37*100,0)</f>
        <v>0</v>
      </c>
      <c r="F37" s="230">
        <v>0</v>
      </c>
      <c r="G37" s="84">
        <f>IFERROR(D37-F37,"")</f>
        <v>0</v>
      </c>
      <c r="H37" s="178" t="s">
        <v>136</v>
      </c>
    </row>
    <row r="38" spans="1:8" s="1" customFormat="1" ht="15" hidden="1" customHeight="1" x14ac:dyDescent="0.2">
      <c r="A38" s="101" t="str">
        <f t="shared" si="0"/>
        <v>x</v>
      </c>
      <c r="B38" s="205" t="s">
        <v>85</v>
      </c>
      <c r="C38" s="206"/>
      <c r="D38" s="195">
        <v>0</v>
      </c>
      <c r="E38" s="260">
        <f>IFERROR(D38/C38*100,0)</f>
        <v>0</v>
      </c>
      <c r="F38" s="230">
        <v>0</v>
      </c>
      <c r="G38" s="84">
        <f>IFERROR(D38-F38,"")</f>
        <v>0</v>
      </c>
      <c r="H38" s="178"/>
    </row>
    <row r="39" spans="1:8" s="3" customFormat="1" ht="15" hidden="1" customHeight="1" x14ac:dyDescent="0.2">
      <c r="A39" s="101" t="str">
        <f t="shared" si="0"/>
        <v>x</v>
      </c>
      <c r="B39" s="207" t="s">
        <v>63</v>
      </c>
      <c r="C39" s="206"/>
      <c r="D39" s="195">
        <v>0</v>
      </c>
      <c r="E39" s="260">
        <f>IFERROR(D39/C39*100,0)</f>
        <v>0</v>
      </c>
      <c r="F39" s="230">
        <v>0</v>
      </c>
      <c r="G39" s="85">
        <f>IFERROR(D39-F39,"")</f>
        <v>0</v>
      </c>
      <c r="H39" s="178"/>
    </row>
    <row r="40" spans="1:8" s="1" customFormat="1" ht="15" hidden="1" customHeight="1" x14ac:dyDescent="0.2">
      <c r="A40" s="101" t="str">
        <f t="shared" si="0"/>
        <v>x</v>
      </c>
      <c r="B40" s="205" t="s">
        <v>27</v>
      </c>
      <c r="C40" s="206"/>
      <c r="D40" s="195">
        <v>0</v>
      </c>
      <c r="E40" s="260">
        <f>IFERROR(D40/C40*100,0)</f>
        <v>0</v>
      </c>
      <c r="F40" s="230">
        <v>0</v>
      </c>
      <c r="G40" s="84">
        <f>IFERROR(D40-F40,"")</f>
        <v>0</v>
      </c>
      <c r="H40" s="178"/>
    </row>
    <row r="41" spans="1:8" s="1" customFormat="1" ht="15" hidden="1" customHeight="1" x14ac:dyDescent="0.2">
      <c r="A41" s="101" t="str">
        <f t="shared" si="0"/>
        <v>x</v>
      </c>
      <c r="B41" s="205" t="s">
        <v>28</v>
      </c>
      <c r="C41" s="206"/>
      <c r="D41" s="195">
        <v>0</v>
      </c>
      <c r="E41" s="260">
        <f>IFERROR(D41/C41*100,0)</f>
        <v>0</v>
      </c>
      <c r="F41" s="230">
        <v>0</v>
      </c>
      <c r="G41" s="83">
        <f>IFERROR(D41-F41,"")</f>
        <v>0</v>
      </c>
      <c r="H41" s="178"/>
    </row>
    <row r="42" spans="1:8" s="1" customFormat="1" ht="15" hidden="1" customHeight="1" x14ac:dyDescent="0.2">
      <c r="A42" s="101" t="str">
        <f t="shared" si="0"/>
        <v>x</v>
      </c>
      <c r="B42" s="205" t="s">
        <v>29</v>
      </c>
      <c r="C42" s="206"/>
      <c r="D42" s="195">
        <v>0</v>
      </c>
      <c r="E42" s="260">
        <f>IFERROR(D42/C42*100,0)</f>
        <v>0</v>
      </c>
      <c r="F42" s="230">
        <v>0</v>
      </c>
      <c r="G42" s="83">
        <f>IFERROR(D42-F42,"")</f>
        <v>0</v>
      </c>
      <c r="H42" s="178"/>
    </row>
    <row r="43" spans="1:8" s="1" customFormat="1" ht="15" hidden="1" customHeight="1" x14ac:dyDescent="0.2">
      <c r="A43" s="101" t="str">
        <f t="shared" si="0"/>
        <v>x</v>
      </c>
      <c r="B43" s="205" t="s">
        <v>30</v>
      </c>
      <c r="C43" s="206"/>
      <c r="D43" s="195">
        <v>0</v>
      </c>
      <c r="E43" s="260">
        <f>IFERROR(D43/C43*100,0)</f>
        <v>0</v>
      </c>
      <c r="F43" s="230">
        <v>0</v>
      </c>
      <c r="G43" s="84">
        <f>IFERROR(D43-F43,"")</f>
        <v>0</v>
      </c>
      <c r="H43" s="178"/>
    </row>
    <row r="44" spans="1:8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95">
        <v>0</v>
      </c>
      <c r="E44" s="260">
        <f>IFERROR(D44/C44*100,0)</f>
        <v>0</v>
      </c>
      <c r="F44" s="230">
        <v>0</v>
      </c>
      <c r="G44" s="84">
        <f>IFERROR(D44-F44,"")</f>
        <v>0</v>
      </c>
      <c r="H44" s="178"/>
    </row>
    <row r="45" spans="1:8" s="13" customFormat="1" ht="15.75" hidden="1" customHeight="1" x14ac:dyDescent="0.25">
      <c r="A45" s="101" t="str">
        <f t="shared" si="0"/>
        <v>x</v>
      </c>
      <c r="B45" s="203" t="s">
        <v>62</v>
      </c>
      <c r="C45" s="204">
        <v>2.577</v>
      </c>
      <c r="D45" s="194">
        <v>0</v>
      </c>
      <c r="E45" s="259">
        <f>IFERROR(D45/C45*100,0)</f>
        <v>0</v>
      </c>
      <c r="F45" s="130">
        <v>0</v>
      </c>
      <c r="G45" s="86">
        <f>IFERROR(D45-F45,"")</f>
        <v>0</v>
      </c>
    </row>
    <row r="46" spans="1:8" s="1" customFormat="1" ht="15" hidden="1" customHeight="1" x14ac:dyDescent="0.2">
      <c r="A46" s="101" t="str">
        <f t="shared" si="0"/>
        <v>x</v>
      </c>
      <c r="B46" s="205" t="s">
        <v>86</v>
      </c>
      <c r="C46" s="206"/>
      <c r="D46" s="195">
        <v>0</v>
      </c>
      <c r="E46" s="260">
        <f>IFERROR(D46/C46*100,0)</f>
        <v>0</v>
      </c>
      <c r="F46" s="230">
        <v>0</v>
      </c>
      <c r="G46" s="84">
        <f>IFERROR(D46-F46,"")</f>
        <v>0</v>
      </c>
      <c r="H46" s="178"/>
    </row>
    <row r="47" spans="1:8" s="1" customFormat="1" ht="15" hidden="1" customHeight="1" x14ac:dyDescent="0.2">
      <c r="A47" s="101" t="str">
        <f t="shared" si="0"/>
        <v>x</v>
      </c>
      <c r="B47" s="205" t="s">
        <v>87</v>
      </c>
      <c r="C47" s="206"/>
      <c r="D47" s="195">
        <v>0</v>
      </c>
      <c r="E47" s="260">
        <f>IFERROR(D47/C47*100,0)</f>
        <v>0</v>
      </c>
      <c r="F47" s="230">
        <v>0</v>
      </c>
      <c r="G47" s="84">
        <f>IFERROR(D47-F47,"")</f>
        <v>0</v>
      </c>
      <c r="H47" s="178"/>
    </row>
    <row r="48" spans="1:8" s="1" customFormat="1" ht="15" hidden="1" customHeight="1" x14ac:dyDescent="0.2">
      <c r="A48" s="101" t="str">
        <f t="shared" si="0"/>
        <v>x</v>
      </c>
      <c r="B48" s="205" t="s">
        <v>88</v>
      </c>
      <c r="C48" s="206"/>
      <c r="D48" s="195">
        <v>0</v>
      </c>
      <c r="E48" s="260">
        <f>IFERROR(D48/C48*100,0)</f>
        <v>0</v>
      </c>
      <c r="F48" s="230">
        <v>0</v>
      </c>
      <c r="G48" s="84">
        <f>IFERROR(D48-F48,"")</f>
        <v>0</v>
      </c>
      <c r="H48" s="178"/>
    </row>
    <row r="49" spans="1:8" s="1" customFormat="1" ht="15" hidden="1" customHeight="1" x14ac:dyDescent="0.2">
      <c r="A49" s="101" t="str">
        <f t="shared" si="0"/>
        <v>x</v>
      </c>
      <c r="B49" s="205" t="s">
        <v>89</v>
      </c>
      <c r="C49" s="206"/>
      <c r="D49" s="195">
        <v>0</v>
      </c>
      <c r="E49" s="260">
        <f>IFERROR(D49/C49*100,0)</f>
        <v>0</v>
      </c>
      <c r="F49" s="230">
        <v>0</v>
      </c>
      <c r="G49" s="84">
        <f>IFERROR(D49-F49,"")</f>
        <v>0</v>
      </c>
      <c r="H49" s="178"/>
    </row>
    <row r="50" spans="1:8" s="1" customFormat="1" ht="15" hidden="1" customHeight="1" x14ac:dyDescent="0.2">
      <c r="A50" s="101" t="str">
        <f t="shared" si="0"/>
        <v>x</v>
      </c>
      <c r="B50" s="205" t="s">
        <v>101</v>
      </c>
      <c r="C50" s="206">
        <v>2.577</v>
      </c>
      <c r="D50" s="195">
        <v>0</v>
      </c>
      <c r="E50" s="260">
        <f>IFERROR(D50/C50*100,0)</f>
        <v>0</v>
      </c>
      <c r="F50" s="230">
        <v>0</v>
      </c>
      <c r="G50" s="84">
        <f>IFERROR(D50-F50,"")</f>
        <v>0</v>
      </c>
      <c r="H50" s="178"/>
    </row>
    <row r="51" spans="1:8" s="1" customFormat="1" ht="15" hidden="1" customHeight="1" x14ac:dyDescent="0.2">
      <c r="A51" s="101" t="str">
        <f t="shared" si="0"/>
        <v>x</v>
      </c>
      <c r="B51" s="205" t="s">
        <v>90</v>
      </c>
      <c r="C51" s="206"/>
      <c r="D51" s="195">
        <v>0</v>
      </c>
      <c r="E51" s="260">
        <f>IFERROR(D51/C51*100,0)</f>
        <v>0</v>
      </c>
      <c r="F51" s="230">
        <v>0</v>
      </c>
      <c r="G51" s="84">
        <f>IFERROR(D51-F51,"")</f>
        <v>0</v>
      </c>
      <c r="H51" s="178"/>
    </row>
    <row r="52" spans="1:8" s="1" customFormat="1" ht="15" hidden="1" customHeight="1" x14ac:dyDescent="0.2">
      <c r="A52" s="101" t="str">
        <f t="shared" si="0"/>
        <v>x</v>
      </c>
      <c r="B52" s="205" t="s">
        <v>102</v>
      </c>
      <c r="C52" s="206"/>
      <c r="D52" s="195">
        <v>0</v>
      </c>
      <c r="E52" s="260">
        <f>IFERROR(D52/C52*100,0)</f>
        <v>0</v>
      </c>
      <c r="F52" s="230">
        <v>0</v>
      </c>
      <c r="G52" s="264">
        <f>IFERROR(D52-F52,"")</f>
        <v>0</v>
      </c>
      <c r="H52" s="178"/>
    </row>
    <row r="53" spans="1:8" s="13" customFormat="1" ht="15.75" x14ac:dyDescent="0.25">
      <c r="A53" s="101">
        <f t="shared" si="0"/>
        <v>10.923998399999999</v>
      </c>
      <c r="B53" s="208" t="s">
        <v>31</v>
      </c>
      <c r="C53" s="209">
        <v>11.051</v>
      </c>
      <c r="D53" s="196">
        <v>10.923998399999999</v>
      </c>
      <c r="E53" s="261">
        <f>IFERROR(D53/C53*100,0)</f>
        <v>98.850768256266392</v>
      </c>
      <c r="F53" s="132">
        <v>10.917948500000001</v>
      </c>
      <c r="G53" s="153">
        <f>IFERROR(D53-F53,"")</f>
        <v>6.0498999999971659E-3</v>
      </c>
    </row>
    <row r="54" spans="1:8" s="17" customFormat="1" ht="15" hidden="1" customHeight="1" x14ac:dyDescent="0.2">
      <c r="A54" s="101" t="str">
        <f t="shared" si="0"/>
        <v>x</v>
      </c>
      <c r="B54" s="210" t="s">
        <v>91</v>
      </c>
      <c r="C54" s="206"/>
      <c r="D54" s="195">
        <v>0</v>
      </c>
      <c r="E54" s="260">
        <f>IFERROR(D54/C54*100,0)</f>
        <v>0</v>
      </c>
      <c r="F54" s="230">
        <v>0</v>
      </c>
      <c r="G54" s="265">
        <f>IFERROR(D54-F54,"")</f>
        <v>0</v>
      </c>
      <c r="H54" s="178"/>
    </row>
    <row r="55" spans="1:8" s="1" customFormat="1" ht="15.75" hidden="1" x14ac:dyDescent="0.2">
      <c r="A55" s="101" t="str">
        <f t="shared" si="0"/>
        <v>x</v>
      </c>
      <c r="B55" s="210" t="s">
        <v>92</v>
      </c>
      <c r="C55" s="206">
        <v>0.1</v>
      </c>
      <c r="D55" s="195">
        <v>0</v>
      </c>
      <c r="E55" s="260">
        <f>IFERROR(D55/C55*100,0)</f>
        <v>0</v>
      </c>
      <c r="F55" s="230">
        <v>0.53471420000000003</v>
      </c>
      <c r="G55" s="83">
        <f>IFERROR(D55-F55,"")</f>
        <v>-0.53471420000000003</v>
      </c>
      <c r="H55" s="178"/>
    </row>
    <row r="56" spans="1:8" s="1" customFormat="1" ht="15" hidden="1" customHeight="1" x14ac:dyDescent="0.2">
      <c r="A56" s="101" t="str">
        <f t="shared" si="0"/>
        <v>x</v>
      </c>
      <c r="B56" s="210" t="s">
        <v>93</v>
      </c>
      <c r="C56" s="206"/>
      <c r="D56" s="195">
        <v>0</v>
      </c>
      <c r="E56" s="260">
        <f>IFERROR(D56/C56*100,0)</f>
        <v>0</v>
      </c>
      <c r="F56" s="230">
        <v>0</v>
      </c>
      <c r="G56" s="83">
        <f>IFERROR(D56-F56,"")</f>
        <v>0</v>
      </c>
      <c r="H56" s="178"/>
    </row>
    <row r="57" spans="1:8" s="1" customFormat="1" ht="15.75" x14ac:dyDescent="0.2">
      <c r="A57" s="101">
        <f t="shared" si="0"/>
        <v>1.2865632499999999</v>
      </c>
      <c r="B57" s="210" t="s">
        <v>94</v>
      </c>
      <c r="C57" s="206">
        <v>1.32</v>
      </c>
      <c r="D57" s="195">
        <v>1.2865632499999999</v>
      </c>
      <c r="E57" s="260">
        <f>IFERROR(D57/C57*100,0)</f>
        <v>97.466912878787866</v>
      </c>
      <c r="F57" s="230">
        <v>0</v>
      </c>
      <c r="G57" s="83">
        <f>IFERROR(D57-F57,"")</f>
        <v>1.2865632499999999</v>
      </c>
      <c r="H57" s="178"/>
    </row>
    <row r="58" spans="1:8" s="1" customFormat="1" ht="15.75" x14ac:dyDescent="0.2">
      <c r="A58" s="101">
        <f t="shared" si="0"/>
        <v>6.561985149999999</v>
      </c>
      <c r="B58" s="210" t="s">
        <v>57</v>
      </c>
      <c r="C58" s="206">
        <v>6.266</v>
      </c>
      <c r="D58" s="195">
        <v>6.561985149999999</v>
      </c>
      <c r="E58" s="260">
        <f>IFERROR(D58/C58*100,0)</f>
        <v>104.72366980529841</v>
      </c>
      <c r="F58" s="230">
        <v>7.0074607999999996</v>
      </c>
      <c r="G58" s="83">
        <f>IFERROR(D58-F58,"")</f>
        <v>-0.44547565000000056</v>
      </c>
      <c r="H58" s="178"/>
    </row>
    <row r="59" spans="1:8" s="1" customFormat="1" ht="15" hidden="1" customHeight="1" x14ac:dyDescent="0.2">
      <c r="A59" s="101" t="str">
        <f t="shared" si="0"/>
        <v>x</v>
      </c>
      <c r="B59" s="210" t="s">
        <v>32</v>
      </c>
      <c r="C59" s="206"/>
      <c r="D59" s="195">
        <v>0</v>
      </c>
      <c r="E59" s="260">
        <f>IFERROR(D59/C59*100,0)</f>
        <v>0</v>
      </c>
      <c r="F59" s="230">
        <v>0</v>
      </c>
      <c r="G59" s="83">
        <f>IFERROR(D59-F59,"")</f>
        <v>0</v>
      </c>
      <c r="H59" s="178"/>
    </row>
    <row r="60" spans="1:8" s="1" customFormat="1" ht="15" hidden="1" customHeight="1" x14ac:dyDescent="0.2">
      <c r="A60" s="101" t="str">
        <f t="shared" si="0"/>
        <v>x</v>
      </c>
      <c r="B60" s="210" t="s">
        <v>60</v>
      </c>
      <c r="C60" s="206">
        <v>0.13500000000000001</v>
      </c>
      <c r="D60" s="195">
        <v>0</v>
      </c>
      <c r="E60" s="260">
        <f>IFERROR(D60/C60*100,0)</f>
        <v>0</v>
      </c>
      <c r="F60" s="230">
        <v>0</v>
      </c>
      <c r="G60" s="83">
        <f>IFERROR(D60-F60,"")</f>
        <v>0</v>
      </c>
      <c r="H60" s="178"/>
    </row>
    <row r="61" spans="1:8" s="1" customFormat="1" ht="15" hidden="1" customHeight="1" x14ac:dyDescent="0.2">
      <c r="A61" s="101" t="str">
        <f t="shared" si="0"/>
        <v>x</v>
      </c>
      <c r="B61" s="210" t="s">
        <v>33</v>
      </c>
      <c r="C61" s="206"/>
      <c r="D61" s="195">
        <v>0</v>
      </c>
      <c r="E61" s="260">
        <f>IFERROR(D61/C61*100,0)</f>
        <v>0</v>
      </c>
      <c r="F61" s="230">
        <v>4.1611999999999996E-2</v>
      </c>
      <c r="G61" s="83">
        <f>IFERROR(D61-F61,"")</f>
        <v>-4.1611999999999996E-2</v>
      </c>
      <c r="H61" s="178"/>
    </row>
    <row r="62" spans="1:8" s="1" customFormat="1" ht="15.75" x14ac:dyDescent="0.2">
      <c r="A62" s="101">
        <f t="shared" si="0"/>
        <v>3.07545</v>
      </c>
      <c r="B62" s="210" t="s">
        <v>95</v>
      </c>
      <c r="C62" s="206">
        <v>3.23</v>
      </c>
      <c r="D62" s="195">
        <v>3.07545</v>
      </c>
      <c r="E62" s="260">
        <f>IFERROR(D62/C62*100,0)</f>
        <v>95.215170278637771</v>
      </c>
      <c r="F62" s="230">
        <v>3.3341615</v>
      </c>
      <c r="G62" s="83">
        <f>IFERROR(D62-F62,"")</f>
        <v>-0.25871149999999998</v>
      </c>
      <c r="H62" s="178"/>
    </row>
    <row r="63" spans="1:8" s="1" customFormat="1" ht="15" hidden="1" customHeight="1" x14ac:dyDescent="0.2">
      <c r="A63" s="101" t="str">
        <f t="shared" si="0"/>
        <v>x</v>
      </c>
      <c r="B63" s="210" t="s">
        <v>34</v>
      </c>
      <c r="C63" s="206"/>
      <c r="D63" s="195">
        <v>0</v>
      </c>
      <c r="E63" s="260">
        <f>IFERROR(D63/C63*100,0)</f>
        <v>0</v>
      </c>
      <c r="F63" s="230">
        <v>0</v>
      </c>
      <c r="G63" s="83">
        <f>IFERROR(D63-F63,"")</f>
        <v>0</v>
      </c>
      <c r="H63" s="178"/>
    </row>
    <row r="64" spans="1:8" s="1" customFormat="1" ht="15" hidden="1" customHeight="1" x14ac:dyDescent="0.2">
      <c r="A64" s="101" t="str">
        <f t="shared" si="0"/>
        <v>x</v>
      </c>
      <c r="B64" s="210" t="s">
        <v>35</v>
      </c>
      <c r="C64" s="206"/>
      <c r="D64" s="195">
        <v>0</v>
      </c>
      <c r="E64" s="260">
        <f>IFERROR(D64/C64*100,0)</f>
        <v>0</v>
      </c>
      <c r="F64" s="230">
        <v>0</v>
      </c>
      <c r="G64" s="84">
        <f>IFERROR(D64-F64,"")</f>
        <v>0</v>
      </c>
      <c r="H64" s="178"/>
    </row>
    <row r="65" spans="1:8" s="1" customFormat="1" ht="15" hidden="1" customHeight="1" x14ac:dyDescent="0.2">
      <c r="A65" s="101" t="str">
        <f t="shared" si="0"/>
        <v>x</v>
      </c>
      <c r="B65" s="205" t="s">
        <v>36</v>
      </c>
      <c r="C65" s="206"/>
      <c r="D65" s="195">
        <v>0</v>
      </c>
      <c r="E65" s="260">
        <f>IFERROR(D65/C65*100,0)</f>
        <v>0</v>
      </c>
      <c r="F65" s="230">
        <v>0</v>
      </c>
      <c r="G65" s="83">
        <f>IFERROR(D65-F65,"")</f>
        <v>0</v>
      </c>
      <c r="H65" s="178"/>
    </row>
    <row r="66" spans="1:8" s="1" customFormat="1" ht="15" hidden="1" customHeight="1" x14ac:dyDescent="0.2">
      <c r="A66" s="101" t="str">
        <f t="shared" si="0"/>
        <v>x</v>
      </c>
      <c r="B66" s="210" t="s">
        <v>37</v>
      </c>
      <c r="C66" s="206"/>
      <c r="D66" s="195">
        <v>0</v>
      </c>
      <c r="E66" s="260">
        <f>IFERROR(D66/C66*100,0)</f>
        <v>0</v>
      </c>
      <c r="F66" s="230">
        <v>0</v>
      </c>
      <c r="G66" s="83">
        <f>IFERROR(D66-F66,"")</f>
        <v>0</v>
      </c>
      <c r="H66" s="178"/>
    </row>
    <row r="67" spans="1:8" s="1" customFormat="1" ht="15" hidden="1" customHeight="1" x14ac:dyDescent="0.2">
      <c r="A67" s="101" t="str">
        <f t="shared" si="0"/>
        <v>x</v>
      </c>
      <c r="B67" s="210" t="s">
        <v>38</v>
      </c>
      <c r="C67" s="206"/>
      <c r="D67" s="195">
        <v>0</v>
      </c>
      <c r="E67" s="260">
        <f>IFERROR(D67/C67*100,0)</f>
        <v>0</v>
      </c>
      <c r="F67" s="230">
        <v>0</v>
      </c>
      <c r="G67" s="83">
        <f>IFERROR(D67-F67,"")</f>
        <v>0</v>
      </c>
      <c r="H67" s="178"/>
    </row>
    <row r="68" spans="1:8" s="13" customFormat="1" ht="15.75" hidden="1" x14ac:dyDescent="0.25">
      <c r="A68" s="101" t="str">
        <f t="shared" si="0"/>
        <v>x</v>
      </c>
      <c r="B68" s="211" t="s">
        <v>138</v>
      </c>
      <c r="C68" s="209"/>
      <c r="D68" s="196">
        <v>0</v>
      </c>
      <c r="E68" s="261">
        <f>IFERROR(D68/C68*100,0)</f>
        <v>0</v>
      </c>
      <c r="F68" s="229">
        <v>0</v>
      </c>
      <c r="G68" s="104">
        <f>IFERROR(D68-F68,"")</f>
        <v>0</v>
      </c>
    </row>
    <row r="69" spans="1:8" s="1" customFormat="1" ht="15.75" hidden="1" x14ac:dyDescent="0.2">
      <c r="A69" s="101" t="str">
        <f t="shared" si="0"/>
        <v>x</v>
      </c>
      <c r="B69" s="210" t="s">
        <v>96</v>
      </c>
      <c r="C69" s="206"/>
      <c r="D69" s="195">
        <v>0</v>
      </c>
      <c r="E69" s="260">
        <f>IFERROR(D69/C69*100,0)</f>
        <v>0</v>
      </c>
      <c r="F69" s="230">
        <v>0</v>
      </c>
      <c r="G69" s="83">
        <f>IFERROR(D69-F69,"")</f>
        <v>0</v>
      </c>
      <c r="H69" s="178"/>
    </row>
    <row r="70" spans="1:8" s="1" customFormat="1" ht="15" hidden="1" customHeight="1" x14ac:dyDescent="0.2">
      <c r="A70" s="101" t="str">
        <f t="shared" ref="A70:A101" si="1">IF(OR(D70="",D70=0),"x",D70)</f>
        <v>x</v>
      </c>
      <c r="B70" s="212" t="s">
        <v>39</v>
      </c>
      <c r="C70" s="206"/>
      <c r="D70" s="195">
        <v>0</v>
      </c>
      <c r="E70" s="260">
        <f>IFERROR(D70/C70*100,0)</f>
        <v>0</v>
      </c>
      <c r="F70" s="230">
        <v>0</v>
      </c>
      <c r="G70" s="83">
        <f>IFERROR(D70-F70,"")</f>
        <v>0</v>
      </c>
      <c r="H70" s="178"/>
    </row>
    <row r="71" spans="1:8" s="1" customFormat="1" ht="15" hidden="1" customHeight="1" x14ac:dyDescent="0.2">
      <c r="A71" s="101" t="str">
        <f t="shared" si="1"/>
        <v>x</v>
      </c>
      <c r="B71" s="210" t="s">
        <v>40</v>
      </c>
      <c r="C71" s="206"/>
      <c r="D71" s="195">
        <v>0</v>
      </c>
      <c r="E71" s="260">
        <f>IFERROR(D71/C71*100,0)</f>
        <v>0</v>
      </c>
      <c r="F71" s="230">
        <v>0</v>
      </c>
      <c r="G71" s="83">
        <f>IFERROR(D71-F71,"")</f>
        <v>0</v>
      </c>
      <c r="H71" s="178"/>
    </row>
    <row r="72" spans="1:8" s="1" customFormat="1" ht="15" hidden="1" customHeight="1" x14ac:dyDescent="0.2">
      <c r="A72" s="101" t="e">
        <f t="shared" si="1"/>
        <v>#VALUE!</v>
      </c>
      <c r="B72" s="210" t="s">
        <v>136</v>
      </c>
      <c r="C72" s="206"/>
      <c r="D72" s="195" t="e">
        <v>#VALUE!</v>
      </c>
      <c r="E72" s="260">
        <f>IFERROR(D72/C72*100,0)</f>
        <v>0</v>
      </c>
      <c r="F72" s="230" t="e">
        <v>#VALUE!</v>
      </c>
      <c r="G72" s="83" t="str">
        <f>IFERROR(D72-F72,"")</f>
        <v/>
      </c>
      <c r="H72" s="178"/>
    </row>
    <row r="73" spans="1:8" s="1" customFormat="1" ht="15" hidden="1" customHeight="1" x14ac:dyDescent="0.2">
      <c r="A73" s="101" t="e">
        <f t="shared" si="1"/>
        <v>#VALUE!</v>
      </c>
      <c r="B73" s="210" t="s">
        <v>136</v>
      </c>
      <c r="C73" s="206"/>
      <c r="D73" s="195" t="e">
        <v>#VALUE!</v>
      </c>
      <c r="E73" s="260">
        <f>IFERROR(D73/C73*100,0)</f>
        <v>0</v>
      </c>
      <c r="F73" s="230" t="e">
        <v>#VALUE!</v>
      </c>
      <c r="G73" s="83" t="str">
        <f>IFERROR(D73-F73,"")</f>
        <v/>
      </c>
      <c r="H73" s="178"/>
    </row>
    <row r="74" spans="1:8" s="1" customFormat="1" ht="15" hidden="1" customHeight="1" x14ac:dyDescent="0.2">
      <c r="A74" s="101" t="str">
        <f t="shared" si="1"/>
        <v>x</v>
      </c>
      <c r="B74" s="210" t="s">
        <v>41</v>
      </c>
      <c r="C74" s="206"/>
      <c r="D74" s="195">
        <v>0</v>
      </c>
      <c r="E74" s="260">
        <f>IFERROR(D74/C74*100,0)</f>
        <v>0</v>
      </c>
      <c r="F74" s="230">
        <v>0</v>
      </c>
      <c r="G74" s="83">
        <f>IFERROR(D74-F74,"")</f>
        <v>0</v>
      </c>
      <c r="H74" s="178"/>
    </row>
    <row r="75" spans="1:8" s="13" customFormat="1" ht="15.75" x14ac:dyDescent="0.25">
      <c r="A75" s="101">
        <f t="shared" si="1"/>
        <v>11.646729149999999</v>
      </c>
      <c r="B75" s="208" t="s">
        <v>42</v>
      </c>
      <c r="C75" s="209">
        <v>11.484999999999999</v>
      </c>
      <c r="D75" s="196">
        <v>11.646729149999999</v>
      </c>
      <c r="E75" s="261">
        <f>IFERROR(D75/C75*100,0)</f>
        <v>101.40817718763604</v>
      </c>
      <c r="F75" s="231">
        <v>11.072953200000001</v>
      </c>
      <c r="G75" s="98">
        <f>IFERROR(D75-F75,"")</f>
        <v>0.57377594999999815</v>
      </c>
    </row>
    <row r="76" spans="1:8" s="1" customFormat="1" ht="15" hidden="1" customHeight="1" x14ac:dyDescent="0.2">
      <c r="A76" s="101" t="str">
        <f t="shared" si="1"/>
        <v>x</v>
      </c>
      <c r="B76" s="210" t="s">
        <v>139</v>
      </c>
      <c r="C76" s="206"/>
      <c r="D76" s="195">
        <v>0</v>
      </c>
      <c r="E76" s="260">
        <f>IFERROR(D76/C76*100,0)</f>
        <v>0</v>
      </c>
      <c r="F76" s="230">
        <v>0</v>
      </c>
      <c r="G76" s="84">
        <f>IFERROR(D76-F76,"")</f>
        <v>0</v>
      </c>
      <c r="H76" s="178"/>
    </row>
    <row r="77" spans="1:8" s="1" customFormat="1" ht="15" hidden="1" customHeight="1" x14ac:dyDescent="0.2">
      <c r="A77" s="101" t="str">
        <f t="shared" si="1"/>
        <v>x</v>
      </c>
      <c r="B77" s="210" t="s">
        <v>140</v>
      </c>
      <c r="C77" s="206"/>
      <c r="D77" s="195">
        <v>0</v>
      </c>
      <c r="E77" s="260">
        <f>IFERROR(D77/C77*100,0)</f>
        <v>0</v>
      </c>
      <c r="F77" s="230">
        <v>0</v>
      </c>
      <c r="G77" s="84">
        <f>IFERROR(D77-F77,"")</f>
        <v>0</v>
      </c>
      <c r="H77" s="178"/>
    </row>
    <row r="78" spans="1:8" s="1" customFormat="1" ht="15" hidden="1" customHeight="1" x14ac:dyDescent="0.2">
      <c r="A78" s="101" t="str">
        <f t="shared" si="1"/>
        <v>x</v>
      </c>
      <c r="B78" s="210" t="s">
        <v>141</v>
      </c>
      <c r="C78" s="206"/>
      <c r="D78" s="195">
        <v>0</v>
      </c>
      <c r="E78" s="260">
        <f>IFERROR(D78/C78*100,0)</f>
        <v>0</v>
      </c>
      <c r="F78" s="230">
        <v>0</v>
      </c>
      <c r="G78" s="83">
        <f>IFERROR(D78-F78,"")</f>
        <v>0</v>
      </c>
      <c r="H78" s="178"/>
    </row>
    <row r="79" spans="1:8" s="1" customFormat="1" ht="15.75" x14ac:dyDescent="0.2">
      <c r="A79" s="101">
        <f t="shared" si="1"/>
        <v>3.9980849999999997</v>
      </c>
      <c r="B79" s="210" t="s">
        <v>43</v>
      </c>
      <c r="C79" s="206">
        <v>3.9729999999999999</v>
      </c>
      <c r="D79" s="195">
        <v>3.9980849999999997</v>
      </c>
      <c r="E79" s="260">
        <f>IFERROR(D79/C79*100,0)</f>
        <v>100.63138686131386</v>
      </c>
      <c r="F79" s="230">
        <v>4.3266077000000003</v>
      </c>
      <c r="G79" s="83">
        <f>IFERROR(D79-F79,"")</f>
        <v>-0.32852270000000061</v>
      </c>
      <c r="H79" s="178"/>
    </row>
    <row r="80" spans="1:8" s="1" customFormat="1" ht="15" hidden="1" customHeight="1" x14ac:dyDescent="0.2">
      <c r="A80" s="101" t="str">
        <f t="shared" si="1"/>
        <v>x</v>
      </c>
      <c r="B80" s="210" t="s">
        <v>44</v>
      </c>
      <c r="C80" s="206"/>
      <c r="D80" s="195">
        <v>0</v>
      </c>
      <c r="E80" s="260">
        <f>IFERROR(D80/C80*100,0)</f>
        <v>0</v>
      </c>
      <c r="F80" s="230">
        <v>0</v>
      </c>
      <c r="G80" s="83">
        <f>IFERROR(D80-F80,"")</f>
        <v>0</v>
      </c>
      <c r="H80" s="178"/>
    </row>
    <row r="81" spans="1:8" s="1" customFormat="1" ht="15" hidden="1" customHeight="1" x14ac:dyDescent="0.2">
      <c r="A81" s="101" t="e">
        <f t="shared" si="1"/>
        <v>#VALUE!</v>
      </c>
      <c r="B81" s="210" t="s">
        <v>136</v>
      </c>
      <c r="C81" s="206"/>
      <c r="D81" s="195" t="e">
        <v>#VALUE!</v>
      </c>
      <c r="E81" s="260">
        <f>IFERROR(D81/C81*100,0)</f>
        <v>0</v>
      </c>
      <c r="F81" s="230" t="e">
        <v>#VALUE!</v>
      </c>
      <c r="G81" s="83" t="str">
        <f>IFERROR(D81-F81,"")</f>
        <v/>
      </c>
      <c r="H81" s="178"/>
    </row>
    <row r="82" spans="1:8" s="1" customFormat="1" ht="15" hidden="1" customHeight="1" x14ac:dyDescent="0.2">
      <c r="A82" s="101" t="e">
        <f t="shared" si="1"/>
        <v>#VALUE!</v>
      </c>
      <c r="B82" s="210" t="s">
        <v>136</v>
      </c>
      <c r="C82" s="206"/>
      <c r="D82" s="195" t="e">
        <v>#VALUE!</v>
      </c>
      <c r="E82" s="260">
        <f>IFERROR(D82/C82*100,0)</f>
        <v>0</v>
      </c>
      <c r="F82" s="230" t="e">
        <v>#VALUE!</v>
      </c>
      <c r="G82" s="83" t="str">
        <f>IFERROR(D82-F82,"")</f>
        <v/>
      </c>
      <c r="H82" s="178"/>
    </row>
    <row r="83" spans="1:8" s="1" customFormat="1" ht="15" hidden="1" customHeight="1" x14ac:dyDescent="0.2">
      <c r="A83" s="101" t="str">
        <f t="shared" si="1"/>
        <v>x</v>
      </c>
      <c r="B83" s="210" t="s">
        <v>45</v>
      </c>
      <c r="C83" s="206"/>
      <c r="D83" s="195">
        <v>0</v>
      </c>
      <c r="E83" s="260">
        <f>IFERROR(D83/C83*100,0)</f>
        <v>0</v>
      </c>
      <c r="F83" s="230">
        <v>0</v>
      </c>
      <c r="G83" s="83">
        <f>IFERROR(D83-F83,"")</f>
        <v>0</v>
      </c>
      <c r="H83" s="178"/>
    </row>
    <row r="84" spans="1:8" s="1" customFormat="1" ht="15" hidden="1" customHeight="1" x14ac:dyDescent="0.2">
      <c r="A84" s="101" t="e">
        <f t="shared" si="1"/>
        <v>#VALUE!</v>
      </c>
      <c r="B84" s="210" t="s">
        <v>136</v>
      </c>
      <c r="C84" s="206"/>
      <c r="D84" s="195" t="e">
        <v>#VALUE!</v>
      </c>
      <c r="E84" s="260">
        <f>IFERROR(D84/C84*100,0)</f>
        <v>0</v>
      </c>
      <c r="F84" s="230" t="e">
        <v>#VALUE!</v>
      </c>
      <c r="G84" s="83" t="str">
        <f>IFERROR(D84-F84,"")</f>
        <v/>
      </c>
      <c r="H84" s="178"/>
    </row>
    <row r="85" spans="1:8" s="1" customFormat="1" ht="15" hidden="1" customHeight="1" x14ac:dyDescent="0.2">
      <c r="A85" s="101" t="str">
        <f t="shared" si="1"/>
        <v>x</v>
      </c>
      <c r="B85" s="210" t="s">
        <v>46</v>
      </c>
      <c r="C85" s="206"/>
      <c r="D85" s="195">
        <v>0</v>
      </c>
      <c r="E85" s="260">
        <f>IFERROR(D85/C85*100,0)</f>
        <v>0</v>
      </c>
      <c r="F85" s="230">
        <v>0</v>
      </c>
      <c r="G85" s="83">
        <f>IFERROR(D85-F85,"")</f>
        <v>0</v>
      </c>
      <c r="H85" s="178"/>
    </row>
    <row r="86" spans="1:8" s="1" customFormat="1" ht="15.75" x14ac:dyDescent="0.2">
      <c r="A86" s="101">
        <f t="shared" si="1"/>
        <v>1.2814374999999998</v>
      </c>
      <c r="B86" s="210" t="s">
        <v>47</v>
      </c>
      <c r="C86" s="206">
        <v>1.25</v>
      </c>
      <c r="D86" s="195">
        <v>1.2814374999999998</v>
      </c>
      <c r="E86" s="260">
        <f>IFERROR(D86/C86*100,0)</f>
        <v>102.51499999999997</v>
      </c>
      <c r="F86" s="230">
        <v>0.10403000000000001</v>
      </c>
      <c r="G86" s="83">
        <f>IFERROR(D86-F86,"")</f>
        <v>1.1774074999999997</v>
      </c>
      <c r="H86" s="178"/>
    </row>
    <row r="87" spans="1:8" s="1" customFormat="1" ht="15.75" x14ac:dyDescent="0.2">
      <c r="A87" s="101">
        <f t="shared" si="1"/>
        <v>5.7346890999999998</v>
      </c>
      <c r="B87" s="210" t="s">
        <v>48</v>
      </c>
      <c r="C87" s="206">
        <v>5.6449999999999996</v>
      </c>
      <c r="D87" s="195">
        <v>5.7346890999999998</v>
      </c>
      <c r="E87" s="260">
        <f>IFERROR(D87/C87*100,0)</f>
        <v>101.58882373782107</v>
      </c>
      <c r="F87" s="230">
        <v>6.2480418000000002</v>
      </c>
      <c r="G87" s="83">
        <f>IFERROR(D87-F87,"")</f>
        <v>-0.51335270000000044</v>
      </c>
      <c r="H87" s="178"/>
    </row>
    <row r="88" spans="1:8" s="1" customFormat="1" ht="15.75" x14ac:dyDescent="0.2">
      <c r="A88" s="101">
        <f t="shared" si="1"/>
        <v>0.63251754999999998</v>
      </c>
      <c r="B88" s="205" t="s">
        <v>49</v>
      </c>
      <c r="C88" s="206">
        <v>0.61699999999999999</v>
      </c>
      <c r="D88" s="195">
        <v>0.63251754999999998</v>
      </c>
      <c r="E88" s="260">
        <f>IFERROR(D88/C88*100,0)</f>
        <v>102.515</v>
      </c>
      <c r="F88" s="230">
        <v>0.3942737</v>
      </c>
      <c r="G88" s="83">
        <f>IFERROR(D88-F88,"")</f>
        <v>0.23824384999999998</v>
      </c>
      <c r="H88" s="178"/>
    </row>
    <row r="89" spans="1:8" s="13" customFormat="1" ht="15.75" hidden="1" customHeight="1" x14ac:dyDescent="0.25">
      <c r="A89" s="101" t="str">
        <f t="shared" si="1"/>
        <v>x</v>
      </c>
      <c r="B89" s="208" t="s">
        <v>50</v>
      </c>
      <c r="C89" s="209">
        <v>0.70599999999999996</v>
      </c>
      <c r="D89" s="196">
        <v>0</v>
      </c>
      <c r="E89" s="261">
        <f>IFERROR(D89/C89*100,0)</f>
        <v>0</v>
      </c>
      <c r="F89" s="231">
        <v>0</v>
      </c>
      <c r="G89" s="98">
        <f>IFERROR(D89-F89,"")</f>
        <v>0</v>
      </c>
    </row>
    <row r="90" spans="1:8" s="1" customFormat="1" ht="15" hidden="1" customHeight="1" x14ac:dyDescent="0.2">
      <c r="A90" s="101" t="str">
        <f t="shared" si="1"/>
        <v>x</v>
      </c>
      <c r="B90" s="210" t="s">
        <v>97</v>
      </c>
      <c r="C90" s="206"/>
      <c r="D90" s="195">
        <v>0</v>
      </c>
      <c r="E90" s="260">
        <f>IFERROR(D90/C90*100,0)</f>
        <v>0</v>
      </c>
      <c r="F90" s="230">
        <v>0</v>
      </c>
      <c r="G90" s="84">
        <f>IFERROR(D90-F90,"")</f>
        <v>0</v>
      </c>
      <c r="H90" s="178"/>
    </row>
    <row r="91" spans="1:8" s="1" customFormat="1" ht="15" hidden="1" customHeight="1" x14ac:dyDescent="0.2">
      <c r="A91" s="101" t="str">
        <f t="shared" si="1"/>
        <v>x</v>
      </c>
      <c r="B91" s="210" t="s">
        <v>98</v>
      </c>
      <c r="C91" s="206"/>
      <c r="D91" s="195">
        <v>0</v>
      </c>
      <c r="E91" s="260">
        <f>IFERROR(D91/C91*100,0)</f>
        <v>0</v>
      </c>
      <c r="F91" s="230">
        <v>0</v>
      </c>
      <c r="G91" s="83">
        <f>IFERROR(D91-F91,"")</f>
        <v>0</v>
      </c>
      <c r="H91" s="178"/>
    </row>
    <row r="92" spans="1:8" s="1" customFormat="1" ht="15" hidden="1" customHeight="1" x14ac:dyDescent="0.2">
      <c r="A92" s="101" t="str">
        <f t="shared" si="1"/>
        <v>x</v>
      </c>
      <c r="B92" s="210" t="s">
        <v>61</v>
      </c>
      <c r="C92" s="206"/>
      <c r="D92" s="195">
        <v>0</v>
      </c>
      <c r="E92" s="260">
        <f>IFERROR(D92/C92*100,0)</f>
        <v>0</v>
      </c>
      <c r="F92" s="230">
        <v>0</v>
      </c>
      <c r="G92" s="83">
        <f>IFERROR(D92-F92,"")</f>
        <v>0</v>
      </c>
      <c r="H92" s="178"/>
    </row>
    <row r="93" spans="1:8" s="1" customFormat="1" ht="15.75" hidden="1" customHeight="1" x14ac:dyDescent="0.2">
      <c r="A93" s="101" t="e">
        <f t="shared" si="1"/>
        <v>#VALUE!</v>
      </c>
      <c r="B93" s="210" t="s">
        <v>136</v>
      </c>
      <c r="C93" s="206"/>
      <c r="D93" s="195" t="e">
        <v>#VALUE!</v>
      </c>
      <c r="E93" s="260">
        <f>IFERROR(D93/C93*100,0)</f>
        <v>0</v>
      </c>
      <c r="F93" s="230" t="e">
        <v>#VALUE!</v>
      </c>
      <c r="G93" s="84" t="str">
        <f>IFERROR(D93-F93,"")</f>
        <v/>
      </c>
      <c r="H93" s="178"/>
    </row>
    <row r="94" spans="1:8" s="1" customFormat="1" ht="15" hidden="1" customHeight="1" x14ac:dyDescent="0.2">
      <c r="A94" s="101" t="str">
        <f t="shared" si="1"/>
        <v>x</v>
      </c>
      <c r="B94" s="210" t="s">
        <v>51</v>
      </c>
      <c r="C94" s="206"/>
      <c r="D94" s="195">
        <v>0</v>
      </c>
      <c r="E94" s="260">
        <f>IFERROR(D94/C94*100,0)</f>
        <v>0</v>
      </c>
      <c r="F94" s="230">
        <v>0</v>
      </c>
      <c r="G94" s="83">
        <f>IFERROR(D94-F94,"")</f>
        <v>0</v>
      </c>
      <c r="H94" s="178"/>
    </row>
    <row r="95" spans="1:8" s="1" customFormat="1" ht="15" hidden="1" customHeight="1" x14ac:dyDescent="0.2">
      <c r="A95" s="101" t="str">
        <f t="shared" si="1"/>
        <v>x</v>
      </c>
      <c r="B95" s="210" t="s">
        <v>52</v>
      </c>
      <c r="C95" s="206"/>
      <c r="D95" s="195">
        <v>0</v>
      </c>
      <c r="E95" s="260">
        <f>IFERROR(D95/C95*100,0)</f>
        <v>0</v>
      </c>
      <c r="F95" s="230">
        <v>0</v>
      </c>
      <c r="G95" s="83">
        <f>IFERROR(D95-F95,"")</f>
        <v>0</v>
      </c>
      <c r="H95" s="178"/>
    </row>
    <row r="96" spans="1:8" s="1" customFormat="1" ht="15" hidden="1" customHeight="1" x14ac:dyDescent="0.2">
      <c r="A96" s="101" t="str">
        <f t="shared" si="1"/>
        <v>x</v>
      </c>
      <c r="B96" s="210" t="s">
        <v>53</v>
      </c>
      <c r="C96" s="206">
        <v>0.70599999999999996</v>
      </c>
      <c r="D96" s="195">
        <v>0</v>
      </c>
      <c r="E96" s="260">
        <f>IFERROR(D96/C96*100,0)</f>
        <v>0</v>
      </c>
      <c r="F96" s="230">
        <v>0</v>
      </c>
      <c r="G96" s="83">
        <f>IFERROR(D96-F96,"")</f>
        <v>0</v>
      </c>
      <c r="H96" s="178"/>
    </row>
    <row r="97" spans="1:8" s="1" customFormat="1" ht="15" hidden="1" customHeight="1" x14ac:dyDescent="0.2">
      <c r="A97" s="101" t="str">
        <f t="shared" si="1"/>
        <v>x</v>
      </c>
      <c r="B97" s="210" t="s">
        <v>82</v>
      </c>
      <c r="C97" s="206">
        <v>0</v>
      </c>
      <c r="D97" s="195">
        <v>0</v>
      </c>
      <c r="E97" s="260">
        <f>IFERROR(D97/C97*100,0)</f>
        <v>0</v>
      </c>
      <c r="F97" s="230">
        <v>0</v>
      </c>
      <c r="G97" s="83">
        <f>IFERROR(D97-F97,"")</f>
        <v>0</v>
      </c>
      <c r="H97" s="178"/>
    </row>
    <row r="98" spans="1:8" s="1" customFormat="1" ht="15" hidden="1" customHeight="1" x14ac:dyDescent="0.2">
      <c r="A98" s="101" t="e">
        <f t="shared" si="1"/>
        <v>#VALUE!</v>
      </c>
      <c r="B98" s="210" t="s">
        <v>136</v>
      </c>
      <c r="C98" s="206"/>
      <c r="D98" s="195" t="e">
        <v>#VALUE!</v>
      </c>
      <c r="E98" s="260">
        <f>IFERROR(D98/C98*100,0)</f>
        <v>0</v>
      </c>
      <c r="F98" s="230" t="e">
        <v>#VALUE!</v>
      </c>
      <c r="G98" s="83" t="str">
        <f>IFERROR(D98-F98,"")</f>
        <v/>
      </c>
      <c r="H98" s="178"/>
    </row>
    <row r="99" spans="1:8" s="1" customFormat="1" ht="15" hidden="1" customHeight="1" x14ac:dyDescent="0.2">
      <c r="A99" s="101" t="str">
        <f t="shared" si="1"/>
        <v>x</v>
      </c>
      <c r="B99" s="210" t="s">
        <v>55</v>
      </c>
      <c r="C99" s="206">
        <v>0</v>
      </c>
      <c r="D99" s="195">
        <v>0</v>
      </c>
      <c r="E99" s="260">
        <f>IFERROR(D99/C99*100,0)</f>
        <v>0</v>
      </c>
      <c r="F99" s="230">
        <v>0</v>
      </c>
      <c r="G99" s="83">
        <f>IFERROR(D99-F99,"")</f>
        <v>0</v>
      </c>
      <c r="H99" s="178"/>
    </row>
    <row r="100" spans="1:8" s="1" customFormat="1" ht="15" hidden="1" customHeight="1" x14ac:dyDescent="0.2">
      <c r="A100" s="101" t="str">
        <f t="shared" si="1"/>
        <v>x</v>
      </c>
      <c r="B100" s="210" t="s">
        <v>56</v>
      </c>
      <c r="C100" s="206">
        <v>0</v>
      </c>
      <c r="D100" s="195">
        <v>0</v>
      </c>
      <c r="E100" s="260">
        <f>IFERROR(D100/C100*100,0)</f>
        <v>0</v>
      </c>
      <c r="F100" s="230">
        <v>0</v>
      </c>
      <c r="G100" s="83">
        <f>IFERROR(D100-F100,"")</f>
        <v>0</v>
      </c>
      <c r="H100" s="178"/>
    </row>
    <row r="101" spans="1:8" s="1" customFormat="1" ht="15" hidden="1" customHeight="1" x14ac:dyDescent="0.2">
      <c r="A101" s="101" t="str">
        <f t="shared" si="1"/>
        <v>x</v>
      </c>
      <c r="B101" s="213" t="s">
        <v>99</v>
      </c>
      <c r="C101" s="193">
        <v>0</v>
      </c>
      <c r="D101" s="197">
        <v>0</v>
      </c>
      <c r="E101" s="262">
        <f>IFERROR(D101/C101*100,0)</f>
        <v>0</v>
      </c>
      <c r="F101" s="238">
        <v>0</v>
      </c>
      <c r="G101" s="91">
        <f>IFERROR(D101-F101,"")</f>
        <v>0</v>
      </c>
      <c r="H101" s="178"/>
    </row>
  </sheetData>
  <mergeCells count="5">
    <mergeCell ref="B1:G1"/>
    <mergeCell ref="B3:B4"/>
    <mergeCell ref="D3:G3"/>
    <mergeCell ref="B2:G2"/>
    <mergeCell ref="C3:C4"/>
  </mergeCells>
  <printOptions horizontalCentered="1"/>
  <pageMargins left="0" right="0" top="0" bottom="0" header="0" footer="0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U101"/>
  <sheetViews>
    <sheetView showGridLines="0" showZeros="0" zoomScaleNormal="100" workbookViewId="0">
      <pane xSplit="2" ySplit="5" topLeftCell="C6" activePane="bottomRight" state="frozen"/>
      <selection activeCell="B3" sqref="B3:B4"/>
      <selection pane="topRight" activeCell="B3" sqref="B3:B4"/>
      <selection pane="bottomLeft" activeCell="B3" sqref="B3:B4"/>
      <selection pane="bottomRight" activeCell="L4" sqref="L1:L1048576"/>
    </sheetView>
  </sheetViews>
  <sheetFormatPr defaultColWidth="9.140625" defaultRowHeight="15" x14ac:dyDescent="0.2"/>
  <cols>
    <col min="1" max="1" width="9.140625" style="7" hidden="1" customWidth="1"/>
    <col min="2" max="2" width="33.7109375" style="7" customWidth="1"/>
    <col min="3" max="3" width="15.28515625" style="7" customWidth="1"/>
    <col min="4" max="4" width="9.85546875" style="7" customWidth="1"/>
    <col min="5" max="5" width="11.85546875" style="7" customWidth="1"/>
    <col min="6" max="6" width="10" style="7" customWidth="1"/>
    <col min="7" max="7" width="10.7109375" style="7" customWidth="1"/>
    <col min="8" max="8" width="23.85546875" style="7" customWidth="1"/>
    <col min="9" max="9" width="11" style="7" customWidth="1"/>
    <col min="10" max="10" width="11.5703125" style="8" customWidth="1"/>
    <col min="11" max="11" width="10.7109375" style="7" customWidth="1"/>
    <col min="12" max="12" width="11.5703125" style="7" customWidth="1"/>
    <col min="13" max="13" width="9.7109375" style="7" customWidth="1"/>
    <col min="14" max="14" width="10" style="7" customWidth="1"/>
    <col min="15" max="15" width="10.7109375" style="7" customWidth="1"/>
    <col min="16" max="16" width="29.140625" style="7" customWidth="1"/>
    <col min="17" max="17" width="19.140625" style="7" hidden="1" customWidth="1"/>
    <col min="18" max="18" width="26" style="7" customWidth="1"/>
    <col min="19" max="16384" width="9.140625" style="7"/>
  </cols>
  <sheetData>
    <row r="1" spans="1:21" ht="16.5" customHeight="1" x14ac:dyDescent="0.2">
      <c r="B1" s="381" t="s">
        <v>77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114" t="s">
        <v>159</v>
      </c>
      <c r="Q1" s="114"/>
      <c r="R1" s="177">
        <v>44092</v>
      </c>
      <c r="S1" s="114"/>
      <c r="T1" s="114"/>
      <c r="U1" s="114"/>
    </row>
    <row r="2" spans="1:21" ht="16.5" customHeight="1" x14ac:dyDescent="0.2">
      <c r="B2" s="364" t="s">
        <v>172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150" t="s">
        <v>120</v>
      </c>
      <c r="Q2" s="114"/>
      <c r="R2" s="114"/>
      <c r="S2" s="114"/>
      <c r="T2" s="114"/>
      <c r="U2" s="114"/>
    </row>
    <row r="3" spans="1:21" s="8" customFormat="1" ht="33.75" customHeight="1" x14ac:dyDescent="0.2">
      <c r="B3" s="384" t="s">
        <v>0</v>
      </c>
      <c r="C3" s="365" t="s">
        <v>164</v>
      </c>
      <c r="D3" s="373" t="s">
        <v>144</v>
      </c>
      <c r="E3" s="386"/>
      <c r="F3" s="375"/>
      <c r="G3" s="375"/>
      <c r="H3" s="370" t="s">
        <v>145</v>
      </c>
      <c r="I3" s="377"/>
      <c r="J3" s="377"/>
      <c r="K3" s="377"/>
      <c r="L3" s="378"/>
      <c r="M3" s="370" t="s">
        <v>146</v>
      </c>
      <c r="N3" s="377"/>
      <c r="O3" s="378"/>
      <c r="P3" s="150" t="s">
        <v>130</v>
      </c>
      <c r="Q3" s="114"/>
      <c r="R3" s="118"/>
      <c r="S3" s="118"/>
      <c r="T3" s="118"/>
      <c r="U3" s="118"/>
    </row>
    <row r="4" spans="1:21" s="8" customFormat="1" ht="46.5" customHeight="1" x14ac:dyDescent="0.2">
      <c r="B4" s="385"/>
      <c r="C4" s="366"/>
      <c r="D4" s="221" t="s">
        <v>166</v>
      </c>
      <c r="E4" s="285" t="s">
        <v>165</v>
      </c>
      <c r="F4" s="222" t="s">
        <v>163</v>
      </c>
      <c r="G4" s="222" t="s">
        <v>167</v>
      </c>
      <c r="H4" s="344" t="s">
        <v>168</v>
      </c>
      <c r="I4" s="345" t="s">
        <v>166</v>
      </c>
      <c r="J4" s="352" t="s">
        <v>169</v>
      </c>
      <c r="K4" s="346" t="s">
        <v>163</v>
      </c>
      <c r="L4" s="346" t="s">
        <v>167</v>
      </c>
      <c r="M4" s="222" t="s">
        <v>166</v>
      </c>
      <c r="N4" s="222" t="s">
        <v>163</v>
      </c>
      <c r="O4" s="222" t="s">
        <v>167</v>
      </c>
      <c r="P4" s="118"/>
      <c r="Q4" s="118"/>
      <c r="R4" s="118"/>
      <c r="S4" s="118"/>
      <c r="T4" s="118"/>
      <c r="U4" s="118"/>
    </row>
    <row r="5" spans="1:21" s="54" customFormat="1" ht="15.75" x14ac:dyDescent="0.25">
      <c r="A5" s="101">
        <f>IF(OR(D5="",D5=0),"x",D5)</f>
        <v>6045.2580662600003</v>
      </c>
      <c r="B5" s="271" t="s">
        <v>1</v>
      </c>
      <c r="C5" s="272">
        <v>10032.8468018</v>
      </c>
      <c r="D5" s="273">
        <v>6045.2580662600003</v>
      </c>
      <c r="E5" s="274">
        <f>IFERROR(D5/C5*100,0)</f>
        <v>60.254663364095386</v>
      </c>
      <c r="F5" s="275">
        <v>9257.8450320000011</v>
      </c>
      <c r="G5" s="276">
        <f>IFERROR(D5-F5,"")</f>
        <v>-3212.5869657400008</v>
      </c>
      <c r="H5" s="299">
        <v>14011.67272</v>
      </c>
      <c r="I5" s="273">
        <v>10879.769031459999</v>
      </c>
      <c r="J5" s="349">
        <f>IFERROR(I5/H5*100,"")</f>
        <v>77.647895785707433</v>
      </c>
      <c r="K5" s="277">
        <v>14956.972032</v>
      </c>
      <c r="L5" s="278">
        <f>IFERROR(I5-K5,"")</f>
        <v>-4077.2030005400011</v>
      </c>
      <c r="M5" s="279">
        <f>IFERROR(IF(D5&gt;0,I5/D5*10,""),"")</f>
        <v>17.997195342548792</v>
      </c>
      <c r="N5" s="280">
        <f>IFERROR(IF(F5&gt;0,K5/F5*10,""),"")</f>
        <v>16.155997405768627</v>
      </c>
      <c r="O5" s="281">
        <f>IFERROR(M5-N5,"")</f>
        <v>1.8411979367801656</v>
      </c>
      <c r="Q5" s="54" t="s">
        <v>160</v>
      </c>
    </row>
    <row r="6" spans="1:21" s="13" customFormat="1" ht="15.75" x14ac:dyDescent="0.25">
      <c r="A6" s="101">
        <f t="shared" ref="A6:A69" si="0">IF(OR(D6="",D6=0),"x",D6)</f>
        <v>798.32026301999997</v>
      </c>
      <c r="B6" s="203" t="s">
        <v>2</v>
      </c>
      <c r="C6" s="204">
        <v>1600.6008328</v>
      </c>
      <c r="D6" s="130">
        <v>798.32026301999997</v>
      </c>
      <c r="E6" s="78">
        <f>IFERROR(D6/C6*100,0)</f>
        <v>49.876286870566219</v>
      </c>
      <c r="F6" s="130">
        <v>1729.9360800000002</v>
      </c>
      <c r="G6" s="23">
        <f>IFERROR(D6-F6,"")</f>
        <v>-931.6158169800002</v>
      </c>
      <c r="H6" s="300">
        <v>3481.95</v>
      </c>
      <c r="I6" s="130">
        <v>2089.89151924</v>
      </c>
      <c r="J6" s="339">
        <f>IFERROR(I6/H6*100,"")</f>
        <v>60.020721700196731</v>
      </c>
      <c r="K6" s="241">
        <v>4078.0067039999999</v>
      </c>
      <c r="L6" s="242">
        <f>IFERROR(I6-K6,"")</f>
        <v>-1988.1151847599999</v>
      </c>
      <c r="M6" s="24">
        <f>IFERROR(IF(D6&gt;0,I6/D6*10,""),"")</f>
        <v>26.178610465605114</v>
      </c>
      <c r="N6" s="21">
        <f>IFERROR(IF(F6&gt;0,K6/F6*10,""),"")</f>
        <v>23.57316406742612</v>
      </c>
      <c r="O6" s="23">
        <f>IFERROR(M6-N6,"")</f>
        <v>2.6054463981789944</v>
      </c>
      <c r="Q6" s="54" t="s">
        <v>160</v>
      </c>
    </row>
    <row r="7" spans="1:21" s="1" customFormat="1" ht="15.75" x14ac:dyDescent="0.2">
      <c r="A7" s="101">
        <f t="shared" si="0"/>
        <v>96.675081019999993</v>
      </c>
      <c r="B7" s="205" t="s">
        <v>3</v>
      </c>
      <c r="C7" s="206">
        <v>159.36136930000001</v>
      </c>
      <c r="D7" s="131">
        <v>96.675081019999993</v>
      </c>
      <c r="E7" s="240">
        <f>IFERROR(D7/C7*100,0)</f>
        <v>60.664062717739206</v>
      </c>
      <c r="F7" s="131">
        <v>182.679912</v>
      </c>
      <c r="G7" s="99">
        <f>IFERROR(D7-F7,"")</f>
        <v>-86.004830980000008</v>
      </c>
      <c r="H7" s="301">
        <v>423.15</v>
      </c>
      <c r="I7" s="131">
        <v>285.91791241999994</v>
      </c>
      <c r="J7" s="291">
        <f>IFERROR(I7/H7*100,"")</f>
        <v>67.568926484698082</v>
      </c>
      <c r="K7" s="240">
        <v>481.47911999999997</v>
      </c>
      <c r="L7" s="243">
        <f>IFERROR(I7-K7,"")</f>
        <v>-195.56120758000003</v>
      </c>
      <c r="M7" s="131">
        <f>IFERROR(IF(D7&gt;0,I7/D7*10,""),"")</f>
        <v>29.575140708788197</v>
      </c>
      <c r="N7" s="74">
        <f>IFERROR(IF(F7&gt;0,K7/F7*10,""),"")</f>
        <v>26.356434855300343</v>
      </c>
      <c r="O7" s="99">
        <f>IFERROR(M7-N7,"")</f>
        <v>3.2187058534878545</v>
      </c>
      <c r="Q7" s="54" t="s">
        <v>160</v>
      </c>
    </row>
    <row r="8" spans="1:21" s="1" customFormat="1" ht="15.75" x14ac:dyDescent="0.2">
      <c r="A8" s="101">
        <f t="shared" si="0"/>
        <v>3.2847219999999995</v>
      </c>
      <c r="B8" s="205" t="s">
        <v>4</v>
      </c>
      <c r="C8" s="206">
        <v>17.366</v>
      </c>
      <c r="D8" s="131">
        <v>3.2847219999999995</v>
      </c>
      <c r="E8" s="240">
        <f>IFERROR(D8/C8*100,0)</f>
        <v>18.914672348266727</v>
      </c>
      <c r="F8" s="131">
        <v>10.98072</v>
      </c>
      <c r="G8" s="99">
        <f>IFERROR(D8-F8,"")</f>
        <v>-7.6959980000000003</v>
      </c>
      <c r="H8" s="301">
        <v>43.5</v>
      </c>
      <c r="I8" s="131">
        <v>8.8544680000000007</v>
      </c>
      <c r="J8" s="291">
        <f>IFERROR(I8/H8*100,"")</f>
        <v>20.355098850574716</v>
      </c>
      <c r="K8" s="240">
        <v>28.852872000000001</v>
      </c>
      <c r="L8" s="243">
        <f>IFERROR(I8-K8,"")</f>
        <v>-19.998404000000001</v>
      </c>
      <c r="M8" s="131">
        <f>IFERROR(IF(D8&gt;0,I8/D8*10,""),"")</f>
        <v>26.956521739130437</v>
      </c>
      <c r="N8" s="74">
        <f>IFERROR(IF(F8&gt;0,K8/F8*10,""),"")</f>
        <v>26.275938189845476</v>
      </c>
      <c r="O8" s="99">
        <f t="shared" ref="O8:O71" si="1">IFERROR(M8-N8,"")</f>
        <v>0.68058354928496101</v>
      </c>
      <c r="Q8" s="54" t="s">
        <v>160</v>
      </c>
    </row>
    <row r="9" spans="1:21" s="1" customFormat="1" ht="15" hidden="1" customHeight="1" x14ac:dyDescent="0.2">
      <c r="A9" s="101" t="str">
        <f t="shared" si="0"/>
        <v>x</v>
      </c>
      <c r="B9" s="205" t="s">
        <v>5</v>
      </c>
      <c r="C9" s="206">
        <v>0.94499999999999995</v>
      </c>
      <c r="D9" s="131">
        <v>0</v>
      </c>
      <c r="E9" s="240">
        <f>IFERROR(D9/C9*100,0)</f>
        <v>0</v>
      </c>
      <c r="F9" s="131">
        <v>0</v>
      </c>
      <c r="G9" s="99">
        <f>IFERROR(D9-F9,"")</f>
        <v>0</v>
      </c>
      <c r="H9" s="301"/>
      <c r="I9" s="131">
        <v>0</v>
      </c>
      <c r="J9" s="291" t="str">
        <f>IFERROR(I9/H9*100,"")</f>
        <v/>
      </c>
      <c r="K9" s="240">
        <v>0</v>
      </c>
      <c r="L9" s="243">
        <f>IFERROR(I9-K9,"")</f>
        <v>0</v>
      </c>
      <c r="M9" s="131" t="str">
        <f>IFERROR(IF(D9&gt;0,I9/D9*10,""),"")</f>
        <v/>
      </c>
      <c r="N9" s="74" t="str">
        <f>IFERROR(IF(F9&gt;0,K9/F9*10,""),"")</f>
        <v/>
      </c>
      <c r="O9" s="99" t="str">
        <f t="shared" si="1"/>
        <v/>
      </c>
      <c r="Q9" s="54" t="s">
        <v>160</v>
      </c>
    </row>
    <row r="10" spans="1:21" s="1" customFormat="1" ht="15.75" x14ac:dyDescent="0.2">
      <c r="A10" s="101">
        <f t="shared" si="0"/>
        <v>280.05825400000003</v>
      </c>
      <c r="B10" s="205" t="s">
        <v>6</v>
      </c>
      <c r="C10" s="206">
        <v>454.85638999999998</v>
      </c>
      <c r="D10" s="131">
        <v>280.05825400000003</v>
      </c>
      <c r="E10" s="240">
        <f>IFERROR(D10/C10*100,0)</f>
        <v>61.570697951500705</v>
      </c>
      <c r="F10" s="131">
        <v>570.6096</v>
      </c>
      <c r="G10" s="99">
        <f>IFERROR(D10-F10,"")</f>
        <v>-290.55134599999997</v>
      </c>
      <c r="H10" s="301">
        <v>1063.2</v>
      </c>
      <c r="I10" s="131">
        <v>711.21371999999997</v>
      </c>
      <c r="J10" s="291">
        <f>IFERROR(I10/H10*100,"")</f>
        <v>66.893690744920988</v>
      </c>
      <c r="K10" s="240">
        <v>1218.5447999999999</v>
      </c>
      <c r="L10" s="243">
        <f>IFERROR(I10-K10,"")</f>
        <v>-507.33107999999993</v>
      </c>
      <c r="M10" s="131">
        <f>IFERROR(IF(D10&gt;0,I10/D10*10,""),"")</f>
        <v>25.395206527281996</v>
      </c>
      <c r="N10" s="74">
        <f>IFERROR(IF(F10&gt;0,K10/F10*10,""),"")</f>
        <v>21.355140186915882</v>
      </c>
      <c r="O10" s="99">
        <f t="shared" si="1"/>
        <v>4.0400663403661135</v>
      </c>
      <c r="Q10" s="54" t="s">
        <v>160</v>
      </c>
    </row>
    <row r="11" spans="1:21" s="1" customFormat="1" ht="15" hidden="1" customHeight="1" x14ac:dyDescent="0.2">
      <c r="A11" s="101" t="str">
        <f t="shared" si="0"/>
        <v>x</v>
      </c>
      <c r="B11" s="205" t="s">
        <v>7</v>
      </c>
      <c r="C11" s="206"/>
      <c r="D11" s="131">
        <v>0</v>
      </c>
      <c r="E11" s="240">
        <f>IFERROR(D11/C11*100,0)</f>
        <v>0</v>
      </c>
      <c r="F11" s="131">
        <v>0</v>
      </c>
      <c r="G11" s="99">
        <f>IFERROR(D11-F11,"")</f>
        <v>0</v>
      </c>
      <c r="H11" s="301"/>
      <c r="I11" s="131">
        <v>0</v>
      </c>
      <c r="J11" s="291" t="str">
        <f>IFERROR(I11/H11*100,"")</f>
        <v/>
      </c>
      <c r="K11" s="240">
        <v>0</v>
      </c>
      <c r="L11" s="243">
        <f>IFERROR(I11-K11,"")</f>
        <v>0</v>
      </c>
      <c r="M11" s="131" t="str">
        <f>IFERROR(IF(D11&gt;0,I11/D11*10,""),"")</f>
        <v/>
      </c>
      <c r="N11" s="74" t="str">
        <f>IFERROR(IF(F11&gt;0,K11/F11*10,""),"")</f>
        <v/>
      </c>
      <c r="O11" s="99" t="str">
        <f t="shared" si="1"/>
        <v/>
      </c>
      <c r="Q11" s="54" t="s">
        <v>160</v>
      </c>
    </row>
    <row r="12" spans="1:21" s="1" customFormat="1" ht="15" hidden="1" customHeight="1" x14ac:dyDescent="0.2">
      <c r="A12" s="101" t="str">
        <f t="shared" si="0"/>
        <v>x</v>
      </c>
      <c r="B12" s="205" t="s">
        <v>8</v>
      </c>
      <c r="C12" s="206">
        <v>1.1819999999999999</v>
      </c>
      <c r="D12" s="131">
        <v>0</v>
      </c>
      <c r="E12" s="240">
        <f>IFERROR(D12/C12*100,0)</f>
        <v>0</v>
      </c>
      <c r="F12" s="131">
        <v>0</v>
      </c>
      <c r="G12" s="99">
        <f>IFERROR(D12-F12,"")</f>
        <v>0</v>
      </c>
      <c r="H12" s="301"/>
      <c r="I12" s="131">
        <v>0</v>
      </c>
      <c r="J12" s="291" t="str">
        <f>IFERROR(I12/H12*100,"")</f>
        <v/>
      </c>
      <c r="K12" s="240">
        <v>0</v>
      </c>
      <c r="L12" s="243">
        <f>IFERROR(I12-K12,"")</f>
        <v>0</v>
      </c>
      <c r="M12" s="131" t="str">
        <f>IFERROR(IF(D12&gt;0,I12/D12*10,""),"")</f>
        <v/>
      </c>
      <c r="N12" s="74" t="str">
        <f>IFERROR(IF(F12&gt;0,K12/F12*10,""),"")</f>
        <v/>
      </c>
      <c r="O12" s="99" t="str">
        <f t="shared" si="1"/>
        <v/>
      </c>
      <c r="Q12" s="54" t="s">
        <v>160</v>
      </c>
    </row>
    <row r="13" spans="1:21" s="1" customFormat="1" ht="15" hidden="1" customHeight="1" x14ac:dyDescent="0.2">
      <c r="A13" s="101" t="str">
        <f t="shared" si="0"/>
        <v>x</v>
      </c>
      <c r="B13" s="205" t="s">
        <v>9</v>
      </c>
      <c r="C13" s="206"/>
      <c r="D13" s="131">
        <v>0</v>
      </c>
      <c r="E13" s="240">
        <f>IFERROR(D13/C13*100,0)</f>
        <v>0</v>
      </c>
      <c r="F13" s="131">
        <v>0</v>
      </c>
      <c r="G13" s="99">
        <f>IFERROR(D13-F13,"")</f>
        <v>0</v>
      </c>
      <c r="H13" s="301"/>
      <c r="I13" s="131">
        <v>0</v>
      </c>
      <c r="J13" s="291" t="str">
        <f>IFERROR(I13/H13*100,"")</f>
        <v/>
      </c>
      <c r="K13" s="240">
        <v>0</v>
      </c>
      <c r="L13" s="243">
        <f>IFERROR(I13-K13,"")</f>
        <v>0</v>
      </c>
      <c r="M13" s="131" t="str">
        <f>IFERROR(IF(D13&gt;0,I13/D13*10,""),"")</f>
        <v/>
      </c>
      <c r="N13" s="74" t="str">
        <f>IFERROR(IF(F13&gt;0,K13/F13*10,""),"")</f>
        <v/>
      </c>
      <c r="O13" s="99" t="str">
        <f t="shared" si="1"/>
        <v/>
      </c>
      <c r="Q13" s="54" t="s">
        <v>160</v>
      </c>
    </row>
    <row r="14" spans="1:21" s="1" customFormat="1" ht="15.75" x14ac:dyDescent="0.2">
      <c r="A14" s="101">
        <f t="shared" si="0"/>
        <v>91.972216000000017</v>
      </c>
      <c r="B14" s="205" t="s">
        <v>10</v>
      </c>
      <c r="C14" s="206">
        <v>146.2159</v>
      </c>
      <c r="D14" s="131">
        <v>91.972216000000017</v>
      </c>
      <c r="E14" s="240">
        <f>IFERROR(D14/C14*100,0)</f>
        <v>62.901651598765937</v>
      </c>
      <c r="F14" s="131">
        <v>153.09983999999997</v>
      </c>
      <c r="G14" s="99">
        <f>IFERROR(D14-F14,"")</f>
        <v>-61.127623999999955</v>
      </c>
      <c r="H14" s="301">
        <v>380</v>
      </c>
      <c r="I14" s="131">
        <v>251.495454</v>
      </c>
      <c r="J14" s="291">
        <f>IFERROR(I14/H14*100,"")</f>
        <v>66.183014210526309</v>
      </c>
      <c r="K14" s="240">
        <v>383.84039999999999</v>
      </c>
      <c r="L14" s="243">
        <f>IFERROR(I14-K14,"")</f>
        <v>-132.34494599999999</v>
      </c>
      <c r="M14" s="131">
        <f>IFERROR(IF(D14&gt;0,I14/D14*10,""),"")</f>
        <v>27.344720496894404</v>
      </c>
      <c r="N14" s="74">
        <f>IFERROR(IF(F14&gt;0,K14/F14*10,""),"")</f>
        <v>25.07124762507917</v>
      </c>
      <c r="O14" s="99">
        <f t="shared" si="1"/>
        <v>2.2734728718152333</v>
      </c>
      <c r="Q14" s="54" t="s">
        <v>160</v>
      </c>
    </row>
    <row r="15" spans="1:21" s="1" customFormat="1" ht="15.75" x14ac:dyDescent="0.2">
      <c r="A15" s="101">
        <f t="shared" si="0"/>
        <v>102.54045199999999</v>
      </c>
      <c r="B15" s="205" t="s">
        <v>11</v>
      </c>
      <c r="C15" s="206">
        <v>197.27469149999999</v>
      </c>
      <c r="D15" s="131">
        <v>102.54045199999999</v>
      </c>
      <c r="E15" s="240">
        <f>IFERROR(D15/C15*100,0)</f>
        <v>51.978513422234904</v>
      </c>
      <c r="F15" s="131">
        <v>235.85519999999997</v>
      </c>
      <c r="G15" s="99">
        <f>IFERROR(D15-F15,"")</f>
        <v>-133.31474799999998</v>
      </c>
      <c r="H15" s="301">
        <v>393</v>
      </c>
      <c r="I15" s="131">
        <v>265.49122599999998</v>
      </c>
      <c r="J15" s="291">
        <f>IFERROR(I15/H15*100,"")</f>
        <v>67.555019338422383</v>
      </c>
      <c r="K15" s="240">
        <v>537.03719999999998</v>
      </c>
      <c r="L15" s="243">
        <f>IFERROR(I15-K15,"")</f>
        <v>-271.545974</v>
      </c>
      <c r="M15" s="131">
        <f>IFERROR(IF(D15&gt;0,I15/D15*10,""),"")</f>
        <v>25.891364902506965</v>
      </c>
      <c r="N15" s="74">
        <f>IFERROR(IF(F15&gt;0,K15/F15*10,""),"")</f>
        <v>22.769784172661872</v>
      </c>
      <c r="O15" s="99">
        <f t="shared" si="1"/>
        <v>3.1215807298450926</v>
      </c>
      <c r="Q15" s="54" t="s">
        <v>160</v>
      </c>
    </row>
    <row r="16" spans="1:21" s="1" customFormat="1" ht="15" customHeight="1" x14ac:dyDescent="0.2">
      <c r="A16" s="101">
        <f t="shared" si="0"/>
        <v>2.9990940000000001E-2</v>
      </c>
      <c r="B16" s="205" t="s">
        <v>58</v>
      </c>
      <c r="C16" s="206">
        <v>4.8091819999999998</v>
      </c>
      <c r="D16" s="131">
        <v>2.9990940000000001E-2</v>
      </c>
      <c r="E16" s="240">
        <f>IFERROR(D16/C16*100,0)</f>
        <v>0.6236183201218003</v>
      </c>
      <c r="F16" s="131">
        <v>0</v>
      </c>
      <c r="G16" s="99">
        <f>IFERROR(D16-F16,"")</f>
        <v>2.9990940000000001E-2</v>
      </c>
      <c r="H16" s="301">
        <v>3.5</v>
      </c>
      <c r="I16" s="131">
        <v>7.5691419999999995E-2</v>
      </c>
      <c r="J16" s="291">
        <f>IFERROR(I16/H16*100,"")</f>
        <v>2.1626119999999998</v>
      </c>
      <c r="K16" s="240">
        <v>0</v>
      </c>
      <c r="L16" s="243">
        <f>IFERROR(I16-K16,"")</f>
        <v>7.5691419999999995E-2</v>
      </c>
      <c r="M16" s="131">
        <f>IFERROR(IF(D16&gt;0,I16/D16*10,""),"")</f>
        <v>25.238095238095237</v>
      </c>
      <c r="N16" s="74" t="str">
        <f>IFERROR(IF(F16&gt;0,K16/F16*10,""),"")</f>
        <v/>
      </c>
      <c r="O16" s="99" t="str">
        <f t="shared" si="1"/>
        <v/>
      </c>
      <c r="Q16" s="54" t="s">
        <v>160</v>
      </c>
    </row>
    <row r="17" spans="1:17" s="1" customFormat="1" ht="15.75" x14ac:dyDescent="0.2">
      <c r="A17" s="101">
        <f t="shared" si="0"/>
        <v>24.235535799999994</v>
      </c>
      <c r="B17" s="205" t="s">
        <v>12</v>
      </c>
      <c r="C17" s="206">
        <v>94.39067</v>
      </c>
      <c r="D17" s="131">
        <v>24.235535799999994</v>
      </c>
      <c r="E17" s="240">
        <f>IFERROR(D17/C17*100,0)</f>
        <v>25.675774734939367</v>
      </c>
      <c r="F17" s="131">
        <v>58.915319999999994</v>
      </c>
      <c r="G17" s="99">
        <f>IFERROR(D17-F17,"")</f>
        <v>-34.6797842</v>
      </c>
      <c r="H17" s="301">
        <v>225</v>
      </c>
      <c r="I17" s="131">
        <v>67.315378899999999</v>
      </c>
      <c r="J17" s="291">
        <f>IFERROR(I17/H17*100,"")</f>
        <v>29.917946177777775</v>
      </c>
      <c r="K17" s="240">
        <v>236.70359999999999</v>
      </c>
      <c r="L17" s="243">
        <f>IFERROR(I17-K17,"")</f>
        <v>-169.38822110000001</v>
      </c>
      <c r="M17" s="131">
        <f>IFERROR(IF(D17&gt;0,I17/D17*10,""),"")</f>
        <v>27.775486152033007</v>
      </c>
      <c r="N17" s="74">
        <f>IFERROR(IF(F17&gt;0,K17/F17*10,""),"")</f>
        <v>40.176918329561822</v>
      </c>
      <c r="O17" s="99">
        <f t="shared" si="1"/>
        <v>-12.401432177528815</v>
      </c>
      <c r="Q17" s="54" t="s">
        <v>160</v>
      </c>
    </row>
    <row r="18" spans="1:17" s="1" customFormat="1" ht="15.75" x14ac:dyDescent="0.2">
      <c r="A18" s="101">
        <f t="shared" si="0"/>
        <v>18.99854642</v>
      </c>
      <c r="B18" s="205" t="s">
        <v>13</v>
      </c>
      <c r="C18" s="206">
        <v>73.391000000000005</v>
      </c>
      <c r="D18" s="131">
        <v>18.99854642</v>
      </c>
      <c r="E18" s="240">
        <f>IFERROR(D18/C18*100,0)</f>
        <v>25.88675235383085</v>
      </c>
      <c r="F18" s="131">
        <v>56.727659999999993</v>
      </c>
      <c r="G18" s="99">
        <f>IFERROR(D18-F18,"")</f>
        <v>-37.729113579999989</v>
      </c>
      <c r="H18" s="301">
        <v>190.6</v>
      </c>
      <c r="I18" s="131">
        <v>54.263607439999994</v>
      </c>
      <c r="J18" s="291">
        <f>IFERROR(I18/H18*100,"")</f>
        <v>28.469888478488979</v>
      </c>
      <c r="K18" s="240">
        <v>151.51333199999999</v>
      </c>
      <c r="L18" s="243">
        <f>IFERROR(I18-K18,"")</f>
        <v>-97.249724560000004</v>
      </c>
      <c r="M18" s="131">
        <f>IFERROR(IF(D18&gt;0,I18/D18*10,""),"")</f>
        <v>28.561978501089978</v>
      </c>
      <c r="N18" s="74">
        <f>IFERROR(IF(F18&gt;0,K18/F18*10,""),"")</f>
        <v>26.708898621942101</v>
      </c>
      <c r="O18" s="99">
        <f t="shared" si="1"/>
        <v>1.8530798791478773</v>
      </c>
      <c r="Q18" s="54" t="s">
        <v>160</v>
      </c>
    </row>
    <row r="19" spans="1:17" s="1" customFormat="1" ht="15" hidden="1" customHeight="1" x14ac:dyDescent="0.2">
      <c r="A19" s="101" t="str">
        <f t="shared" si="0"/>
        <v>x</v>
      </c>
      <c r="B19" s="205" t="s">
        <v>14</v>
      </c>
      <c r="C19" s="206">
        <v>0.439</v>
      </c>
      <c r="D19" s="131">
        <v>0</v>
      </c>
      <c r="E19" s="240">
        <f>IFERROR(D19/C19*100,0)</f>
        <v>0</v>
      </c>
      <c r="F19" s="131">
        <v>0</v>
      </c>
      <c r="G19" s="99">
        <f>IFERROR(D19-F19,"")</f>
        <v>0</v>
      </c>
      <c r="H19" s="301"/>
      <c r="I19" s="131">
        <v>0</v>
      </c>
      <c r="J19" s="291" t="str">
        <f>IFERROR(I19/H19*100,"")</f>
        <v/>
      </c>
      <c r="K19" s="240">
        <v>0</v>
      </c>
      <c r="L19" s="243">
        <f>IFERROR(I19-K19,"")</f>
        <v>0</v>
      </c>
      <c r="M19" s="131" t="str">
        <f>IFERROR(IF(D19&gt;0,I19/D19*10,""),"")</f>
        <v/>
      </c>
      <c r="N19" s="74" t="str">
        <f>IFERROR(IF(F19&gt;0,K19/F19*10,""),"")</f>
        <v/>
      </c>
      <c r="O19" s="99" t="str">
        <f t="shared" si="1"/>
        <v/>
      </c>
      <c r="Q19" s="54" t="s">
        <v>160</v>
      </c>
    </row>
    <row r="20" spans="1:17" s="1" customFormat="1" ht="15.75" x14ac:dyDescent="0.2">
      <c r="A20" s="101">
        <f t="shared" si="0"/>
        <v>170.52848484</v>
      </c>
      <c r="B20" s="205" t="s">
        <v>15</v>
      </c>
      <c r="C20" s="206">
        <v>402.48779999999999</v>
      </c>
      <c r="D20" s="131">
        <v>170.52848484</v>
      </c>
      <c r="E20" s="240">
        <f>IFERROR(D20/C20*100,0)</f>
        <v>42.368609642329538</v>
      </c>
      <c r="F20" s="131">
        <v>440.22142799999995</v>
      </c>
      <c r="G20" s="99">
        <f>IFERROR(D20-F20,"")</f>
        <v>-269.69294315999991</v>
      </c>
      <c r="H20" s="301">
        <v>680</v>
      </c>
      <c r="I20" s="131">
        <v>418.70065705999991</v>
      </c>
      <c r="J20" s="291">
        <f>IFERROR(I20/H20*100,"")</f>
        <v>61.573626038235282</v>
      </c>
      <c r="K20" s="240">
        <v>985.85897999999986</v>
      </c>
      <c r="L20" s="243">
        <f>IFERROR(I20-K20,"")</f>
        <v>-567.15832293999995</v>
      </c>
      <c r="M20" s="131">
        <f>IFERROR(IF(D20&gt;0,I20/D20*10,""),"")</f>
        <v>24.553121283687581</v>
      </c>
      <c r="N20" s="74">
        <f>IFERROR(IF(F20&gt;0,K20/F20*10,""),"")</f>
        <v>22.394615920422662</v>
      </c>
      <c r="O20" s="99">
        <f t="shared" si="1"/>
        <v>2.1585053632649185</v>
      </c>
      <c r="Q20" s="54" t="s">
        <v>160</v>
      </c>
    </row>
    <row r="21" spans="1:17" s="1" customFormat="1" ht="15" hidden="1" customHeight="1" x14ac:dyDescent="0.2">
      <c r="A21" s="101" t="str">
        <f t="shared" si="0"/>
        <v>x</v>
      </c>
      <c r="B21" s="205" t="s">
        <v>16</v>
      </c>
      <c r="C21" s="206"/>
      <c r="D21" s="131">
        <v>0</v>
      </c>
      <c r="E21" s="240">
        <f>IFERROR(D21/C21*100,0)</f>
        <v>0</v>
      </c>
      <c r="F21" s="131">
        <v>0</v>
      </c>
      <c r="G21" s="99">
        <f>IFERROR(D21-F21,"")</f>
        <v>0</v>
      </c>
      <c r="H21" s="301"/>
      <c r="I21" s="131">
        <v>0</v>
      </c>
      <c r="J21" s="291" t="str">
        <f>IFERROR(I21/H21*100,"")</f>
        <v/>
      </c>
      <c r="K21" s="240">
        <v>0</v>
      </c>
      <c r="L21" s="243">
        <f>IFERROR(I21-K21,"")</f>
        <v>0</v>
      </c>
      <c r="M21" s="131" t="str">
        <f>IFERROR(IF(D21&gt;0,I21/D21*10,""),"")</f>
        <v/>
      </c>
      <c r="N21" s="74" t="str">
        <f>IFERROR(IF(F21&gt;0,K21/F21*10,""),"")</f>
        <v/>
      </c>
      <c r="O21" s="99" t="str">
        <f t="shared" si="1"/>
        <v/>
      </c>
      <c r="Q21" s="54" t="s">
        <v>160</v>
      </c>
    </row>
    <row r="22" spans="1:17" s="1" customFormat="1" ht="15.75" x14ac:dyDescent="0.2">
      <c r="A22" s="101">
        <f t="shared" si="0"/>
        <v>9.9969800000000006</v>
      </c>
      <c r="B22" s="205" t="s">
        <v>17</v>
      </c>
      <c r="C22" s="206">
        <v>47.856830000000002</v>
      </c>
      <c r="D22" s="131">
        <v>9.9969800000000006</v>
      </c>
      <c r="E22" s="240">
        <f>IFERROR(D22/C22*100,0)</f>
        <v>20.889348500517062</v>
      </c>
      <c r="F22" s="131">
        <v>20.846399999999999</v>
      </c>
      <c r="G22" s="99">
        <f>IFERROR(D22-F22,"")</f>
        <v>-10.849419999999999</v>
      </c>
      <c r="H22" s="301">
        <v>80</v>
      </c>
      <c r="I22" s="131">
        <v>26.563404000000002</v>
      </c>
      <c r="J22" s="291">
        <f>IFERROR(I22/H22*100,"")</f>
        <v>33.204255000000003</v>
      </c>
      <c r="K22" s="240">
        <v>54.176400000000008</v>
      </c>
      <c r="L22" s="243">
        <f>IFERROR(I22-K22,"")</f>
        <v>-27.612996000000006</v>
      </c>
      <c r="M22" s="131">
        <f>IFERROR(IF(D22&gt;0,I22/D22*10,""),"")</f>
        <v>26.571428571428569</v>
      </c>
      <c r="N22" s="74">
        <f>IFERROR(IF(F22&gt;0,K22/F22*10,""),"")</f>
        <v>25.988372093023262</v>
      </c>
      <c r="O22" s="99">
        <f t="shared" si="1"/>
        <v>0.58305647840530739</v>
      </c>
      <c r="Q22" s="54" t="s">
        <v>160</v>
      </c>
    </row>
    <row r="23" spans="1:17" s="1" customFormat="1" ht="15" hidden="1" customHeight="1" x14ac:dyDescent="0.2">
      <c r="A23" s="101" t="str">
        <f t="shared" si="0"/>
        <v>x</v>
      </c>
      <c r="B23" s="205" t="s">
        <v>18</v>
      </c>
      <c r="C23" s="206">
        <v>2.5000000000000001E-2</v>
      </c>
      <c r="D23" s="131">
        <v>0</v>
      </c>
      <c r="E23" s="240">
        <f>IFERROR(D23/C23*100,0)</f>
        <v>0</v>
      </c>
      <c r="F23" s="131">
        <v>0</v>
      </c>
      <c r="G23" s="99">
        <f>IFERROR(D23-F23,"")</f>
        <v>0</v>
      </c>
      <c r="H23" s="301"/>
      <c r="I23" s="131">
        <v>0</v>
      </c>
      <c r="J23" s="291" t="str">
        <f>IFERROR(I23/H23*100,"")</f>
        <v/>
      </c>
      <c r="K23" s="240">
        <v>0</v>
      </c>
      <c r="L23" s="243">
        <f>IFERROR(I23-K23,"")</f>
        <v>0</v>
      </c>
      <c r="M23" s="131" t="str">
        <f>IFERROR(IF(D23&gt;0,I23/D23*10,""),"")</f>
        <v/>
      </c>
      <c r="N23" s="74" t="str">
        <f>IFERROR(IF(F23&gt;0,K23/F23*10,""),"")</f>
        <v/>
      </c>
      <c r="O23" s="99" t="str">
        <f t="shared" si="1"/>
        <v/>
      </c>
      <c r="Q23" s="54" t="s">
        <v>160</v>
      </c>
    </row>
    <row r="24" spans="1:17" s="1" customFormat="1" ht="15" hidden="1" customHeight="1" x14ac:dyDescent="0.2">
      <c r="A24" s="101" t="e">
        <f t="shared" si="0"/>
        <v>#VALUE!</v>
      </c>
      <c r="B24" s="205" t="s">
        <v>136</v>
      </c>
      <c r="C24" s="206"/>
      <c r="D24" s="131" t="e">
        <v>#VALUE!</v>
      </c>
      <c r="E24" s="240">
        <f>IFERROR(D24/C24*100,0)</f>
        <v>0</v>
      </c>
      <c r="F24" s="131" t="e">
        <v>#VALUE!</v>
      </c>
      <c r="G24" s="99" t="str">
        <f>IFERROR(D24-F24,"")</f>
        <v/>
      </c>
      <c r="H24" s="301"/>
      <c r="I24" s="131" t="e">
        <v>#VALUE!</v>
      </c>
      <c r="J24" s="291" t="str">
        <f>IFERROR(I24/H24*100,"")</f>
        <v/>
      </c>
      <c r="K24" s="240" t="e">
        <v>#VALUE!</v>
      </c>
      <c r="L24" s="243" t="str">
        <f>IFERROR(I24-K24,"")</f>
        <v/>
      </c>
      <c r="M24" s="131" t="str">
        <f>IFERROR(IF(D24&gt;0,I24/D24*10,""),"")</f>
        <v/>
      </c>
      <c r="N24" s="74" t="str">
        <f>IFERROR(IF(F24&gt;0,K24/F24*10,""),"")</f>
        <v/>
      </c>
      <c r="O24" s="99" t="str">
        <f t="shared" si="1"/>
        <v/>
      </c>
      <c r="Q24" s="54" t="s">
        <v>160</v>
      </c>
    </row>
    <row r="25" spans="1:17" s="13" customFormat="1" ht="15.75" hidden="1" customHeight="1" x14ac:dyDescent="0.25">
      <c r="A25" s="101" t="str">
        <f t="shared" si="0"/>
        <v>x</v>
      </c>
      <c r="B25" s="203" t="s">
        <v>19</v>
      </c>
      <c r="C25" s="204">
        <v>1.5</v>
      </c>
      <c r="D25" s="130">
        <v>0</v>
      </c>
      <c r="E25" s="78">
        <f>IFERROR(D25/C25*100,0)</f>
        <v>0</v>
      </c>
      <c r="F25" s="130">
        <v>0</v>
      </c>
      <c r="G25" s="25">
        <f>D25-F25</f>
        <v>0</v>
      </c>
      <c r="H25" s="302">
        <v>0</v>
      </c>
      <c r="I25" s="130">
        <v>0</v>
      </c>
      <c r="J25" s="340" t="str">
        <f>IFERROR(I25/H25*100,"")</f>
        <v/>
      </c>
      <c r="K25" s="241">
        <v>0</v>
      </c>
      <c r="L25" s="244">
        <f>I25-K25</f>
        <v>0</v>
      </c>
      <c r="M25" s="24" t="str">
        <f>IF(D25&gt;0,I25/D25*10,"")</f>
        <v/>
      </c>
      <c r="N25" s="21" t="str">
        <f>IF(F25&gt;0,K25/F25*10,"")</f>
        <v/>
      </c>
      <c r="O25" s="140" t="str">
        <f t="shared" si="1"/>
        <v/>
      </c>
      <c r="Q25" s="54" t="s">
        <v>160</v>
      </c>
    </row>
    <row r="26" spans="1:17" s="1" customFormat="1" ht="15" hidden="1" customHeight="1" x14ac:dyDescent="0.2">
      <c r="A26" s="101" t="str">
        <f t="shared" si="0"/>
        <v>x</v>
      </c>
      <c r="B26" s="205" t="s">
        <v>137</v>
      </c>
      <c r="C26" s="206"/>
      <c r="D26" s="131">
        <v>0</v>
      </c>
      <c r="E26" s="240">
        <f>IFERROR(D26/C26*100,0)</f>
        <v>0</v>
      </c>
      <c r="F26" s="131">
        <v>0</v>
      </c>
      <c r="G26" s="99">
        <f>IFERROR(D26-F26,"")</f>
        <v>0</v>
      </c>
      <c r="H26" s="301"/>
      <c r="I26" s="131">
        <v>0</v>
      </c>
      <c r="J26" s="291" t="str">
        <f>IFERROR(I26/H26*100,"")</f>
        <v/>
      </c>
      <c r="K26" s="240">
        <v>0</v>
      </c>
      <c r="L26" s="243">
        <f>IFERROR(I26-K26,"")</f>
        <v>0</v>
      </c>
      <c r="M26" s="131" t="str">
        <f>IFERROR(IF(D26&gt;0,I26/D26*10,""),"")</f>
        <v/>
      </c>
      <c r="N26" s="74" t="str">
        <f>IFERROR(IF(F26&gt;0,K26/F26*10,""),"")</f>
        <v/>
      </c>
      <c r="O26" s="99" t="str">
        <f t="shared" si="1"/>
        <v/>
      </c>
      <c r="Q26" s="54" t="s">
        <v>160</v>
      </c>
    </row>
    <row r="27" spans="1:17" s="1" customFormat="1" ht="15" hidden="1" customHeight="1" x14ac:dyDescent="0.2">
      <c r="A27" s="101" t="str">
        <f t="shared" si="0"/>
        <v>x</v>
      </c>
      <c r="B27" s="205" t="s">
        <v>20</v>
      </c>
      <c r="C27" s="206"/>
      <c r="D27" s="131">
        <v>0</v>
      </c>
      <c r="E27" s="240">
        <f>IFERROR(D27/C27*100,0)</f>
        <v>0</v>
      </c>
      <c r="F27" s="131">
        <v>0</v>
      </c>
      <c r="G27" s="99">
        <f>IFERROR(D27-F27,"")</f>
        <v>0</v>
      </c>
      <c r="H27" s="301"/>
      <c r="I27" s="131">
        <v>0</v>
      </c>
      <c r="J27" s="291" t="str">
        <f>IFERROR(I27/H27*100,"")</f>
        <v/>
      </c>
      <c r="K27" s="240">
        <v>0</v>
      </c>
      <c r="L27" s="243">
        <f>IFERROR(I27-K27,"")</f>
        <v>0</v>
      </c>
      <c r="M27" s="131" t="str">
        <f>IFERROR(IF(D27&gt;0,I27/D27*10,""),"")</f>
        <v/>
      </c>
      <c r="N27" s="74" t="str">
        <f>IFERROR(IF(F27&gt;0,K27/F27*10,""),"")</f>
        <v/>
      </c>
      <c r="O27" s="99" t="str">
        <f t="shared" si="1"/>
        <v/>
      </c>
      <c r="Q27" s="54" t="s">
        <v>161</v>
      </c>
    </row>
    <row r="28" spans="1:17" s="1" customFormat="1" ht="15" hidden="1" customHeight="1" x14ac:dyDescent="0.2">
      <c r="A28" s="101" t="str">
        <f t="shared" si="0"/>
        <v>x</v>
      </c>
      <c r="B28" s="205" t="s">
        <v>21</v>
      </c>
      <c r="C28" s="206"/>
      <c r="D28" s="131">
        <v>0</v>
      </c>
      <c r="E28" s="240">
        <f>IFERROR(D28/C28*100,0)</f>
        <v>0</v>
      </c>
      <c r="F28" s="131">
        <v>0</v>
      </c>
      <c r="G28" s="99">
        <f>IFERROR(D28-F28,"")</f>
        <v>0</v>
      </c>
      <c r="H28" s="301"/>
      <c r="I28" s="131">
        <v>0</v>
      </c>
      <c r="J28" s="291" t="str">
        <f>IFERROR(I28/H28*100,"")</f>
        <v/>
      </c>
      <c r="K28" s="240">
        <v>0</v>
      </c>
      <c r="L28" s="243">
        <f>IFERROR(I28-K28,"")</f>
        <v>0</v>
      </c>
      <c r="M28" s="131" t="str">
        <f>IFERROR(IF(D28&gt;0,I28/D28*10,""),"")</f>
        <v/>
      </c>
      <c r="N28" s="74" t="str">
        <f>IFERROR(IF(F28&gt;0,K28/F28*10,""),"")</f>
        <v/>
      </c>
      <c r="O28" s="99" t="str">
        <f t="shared" si="1"/>
        <v/>
      </c>
      <c r="Q28" s="54" t="s">
        <v>161</v>
      </c>
    </row>
    <row r="29" spans="1:17" s="1" customFormat="1" ht="15" hidden="1" customHeight="1" x14ac:dyDescent="0.2">
      <c r="A29" s="101" t="e">
        <f t="shared" si="0"/>
        <v>#VALUE!</v>
      </c>
      <c r="B29" s="205" t="s">
        <v>136</v>
      </c>
      <c r="C29" s="206"/>
      <c r="D29" s="131" t="e">
        <v>#VALUE!</v>
      </c>
      <c r="E29" s="240">
        <f>IFERROR(D29/C29*100,0)</f>
        <v>0</v>
      </c>
      <c r="F29" s="131" t="e">
        <v>#VALUE!</v>
      </c>
      <c r="G29" s="99" t="str">
        <f>IFERROR(D29-F29,"")</f>
        <v/>
      </c>
      <c r="H29" s="301"/>
      <c r="I29" s="131" t="e">
        <v>#VALUE!</v>
      </c>
      <c r="J29" s="291" t="str">
        <f>IFERROR(I29/H29*100,"")</f>
        <v/>
      </c>
      <c r="K29" s="240" t="e">
        <v>#VALUE!</v>
      </c>
      <c r="L29" s="243" t="str">
        <f>IFERROR(I29-K29,"")</f>
        <v/>
      </c>
      <c r="M29" s="131" t="str">
        <f>IFERROR(IF(D29&gt;0,I29/D29*10,""),"")</f>
        <v/>
      </c>
      <c r="N29" s="74" t="str">
        <f>IFERROR(IF(F29&gt;0,K29/F29*10,""),"")</f>
        <v/>
      </c>
      <c r="O29" s="99" t="str">
        <f t="shared" si="1"/>
        <v/>
      </c>
      <c r="Q29" s="54" t="s">
        <v>160</v>
      </c>
    </row>
    <row r="30" spans="1:17" s="1" customFormat="1" ht="15" hidden="1" customHeight="1" x14ac:dyDescent="0.2">
      <c r="A30" s="101" t="str">
        <f t="shared" si="0"/>
        <v>x</v>
      </c>
      <c r="B30" s="205" t="s">
        <v>22</v>
      </c>
      <c r="C30" s="206"/>
      <c r="D30" s="131">
        <v>0</v>
      </c>
      <c r="E30" s="240">
        <f>IFERROR(D30/C30*100,0)</f>
        <v>0</v>
      </c>
      <c r="F30" s="131">
        <v>0</v>
      </c>
      <c r="G30" s="99">
        <f>IFERROR(D30-F30,"")</f>
        <v>0</v>
      </c>
      <c r="H30" s="301"/>
      <c r="I30" s="131">
        <v>0</v>
      </c>
      <c r="J30" s="291" t="str">
        <f>IFERROR(I30/H30*100,"")</f>
        <v/>
      </c>
      <c r="K30" s="240">
        <v>0</v>
      </c>
      <c r="L30" s="243">
        <f>IFERROR(I30-K30,"")</f>
        <v>0</v>
      </c>
      <c r="M30" s="131" t="str">
        <f>IFERROR(IF(D30&gt;0,I30/D30*10,""),"")</f>
        <v/>
      </c>
      <c r="N30" s="74" t="str">
        <f>IFERROR(IF(F30&gt;0,K30/F30*10,""),"")</f>
        <v/>
      </c>
      <c r="O30" s="99" t="str">
        <f t="shared" si="1"/>
        <v/>
      </c>
      <c r="Q30" s="54" t="s">
        <v>160</v>
      </c>
    </row>
    <row r="31" spans="1:17" s="1" customFormat="1" ht="15" hidden="1" customHeight="1" x14ac:dyDescent="0.2">
      <c r="A31" s="101" t="str">
        <f t="shared" si="0"/>
        <v>x</v>
      </c>
      <c r="B31" s="205" t="s">
        <v>83</v>
      </c>
      <c r="C31" s="206"/>
      <c r="D31" s="131">
        <v>0</v>
      </c>
      <c r="E31" s="240">
        <f>IFERROR(D31/C31*100,0)</f>
        <v>0</v>
      </c>
      <c r="F31" s="131">
        <v>0</v>
      </c>
      <c r="G31" s="99">
        <f>IFERROR(D31-F31,"")</f>
        <v>0</v>
      </c>
      <c r="H31" s="301">
        <v>0</v>
      </c>
      <c r="I31" s="131">
        <v>0</v>
      </c>
      <c r="J31" s="291" t="str">
        <f>IFERROR(I31/H31*100,"")</f>
        <v/>
      </c>
      <c r="K31" s="240">
        <v>0</v>
      </c>
      <c r="L31" s="243">
        <f>IFERROR(I31-K31,"")</f>
        <v>0</v>
      </c>
      <c r="M31" s="131" t="str">
        <f>IFERROR(IF(D31&gt;0,I31/D31*10,""),"")</f>
        <v/>
      </c>
      <c r="N31" s="74" t="str">
        <f>IFERROR(IF(F31&gt;0,K31/F31*10,""),"")</f>
        <v/>
      </c>
      <c r="O31" s="99" t="str">
        <f t="shared" si="1"/>
        <v/>
      </c>
      <c r="Q31" s="54" t="s">
        <v>160</v>
      </c>
    </row>
    <row r="32" spans="1:17" s="1" customFormat="1" ht="15" hidden="1" customHeight="1" x14ac:dyDescent="0.2">
      <c r="A32" s="101" t="str">
        <f t="shared" si="0"/>
        <v>x</v>
      </c>
      <c r="B32" s="205" t="s">
        <v>23</v>
      </c>
      <c r="C32" s="206"/>
      <c r="D32" s="131">
        <v>0</v>
      </c>
      <c r="E32" s="240">
        <f>IFERROR(D32/C32*100,0)</f>
        <v>0</v>
      </c>
      <c r="F32" s="131">
        <v>0</v>
      </c>
      <c r="G32" s="99">
        <f>IFERROR(D32-F32,"")</f>
        <v>0</v>
      </c>
      <c r="H32" s="301"/>
      <c r="I32" s="131">
        <v>0</v>
      </c>
      <c r="J32" s="291" t="str">
        <f>IFERROR(I32/H32*100,"")</f>
        <v/>
      </c>
      <c r="K32" s="240">
        <v>0</v>
      </c>
      <c r="L32" s="243">
        <f>IFERROR(I32-K32,"")</f>
        <v>0</v>
      </c>
      <c r="M32" s="131" t="str">
        <f>IFERROR(IF(D32&gt;0,I32/D32*10,""),"")</f>
        <v/>
      </c>
      <c r="N32" s="74" t="str">
        <f>IFERROR(IF(F32&gt;0,K32/F32*10,""),"")</f>
        <v/>
      </c>
      <c r="O32" s="99" t="str">
        <f t="shared" si="1"/>
        <v/>
      </c>
      <c r="Q32" s="54" t="s">
        <v>160</v>
      </c>
    </row>
    <row r="33" spans="1:17" s="1" customFormat="1" ht="15" hidden="1" customHeight="1" x14ac:dyDescent="0.2">
      <c r="A33" s="101" t="str">
        <f t="shared" si="0"/>
        <v>x</v>
      </c>
      <c r="B33" s="205" t="s">
        <v>24</v>
      </c>
      <c r="C33" s="206"/>
      <c r="D33" s="131">
        <v>0</v>
      </c>
      <c r="E33" s="240">
        <f>IFERROR(D33/C33*100,0)</f>
        <v>0</v>
      </c>
      <c r="F33" s="131">
        <v>0</v>
      </c>
      <c r="G33" s="99">
        <f>IFERROR(D33-F33,"")</f>
        <v>0</v>
      </c>
      <c r="H33" s="301"/>
      <c r="I33" s="131">
        <v>0</v>
      </c>
      <c r="J33" s="291" t="str">
        <f>IFERROR(I33/H33*100,"")</f>
        <v/>
      </c>
      <c r="K33" s="240">
        <v>0</v>
      </c>
      <c r="L33" s="243">
        <f>IFERROR(I33-K33,"")</f>
        <v>0</v>
      </c>
      <c r="M33" s="131" t="str">
        <f>IFERROR(IF(D33&gt;0,I33/D33*10,""),"")</f>
        <v/>
      </c>
      <c r="N33" s="74" t="str">
        <f>IFERROR(IF(F33&gt;0,K33/F33*10,""),"")</f>
        <v/>
      </c>
      <c r="O33" s="99" t="str">
        <f t="shared" si="1"/>
        <v/>
      </c>
      <c r="Q33" s="54" t="s">
        <v>160</v>
      </c>
    </row>
    <row r="34" spans="1:17" s="1" customFormat="1" ht="15" hidden="1" customHeight="1" x14ac:dyDescent="0.2">
      <c r="A34" s="101" t="str">
        <f t="shared" si="0"/>
        <v>x</v>
      </c>
      <c r="B34" s="205" t="s">
        <v>25</v>
      </c>
      <c r="C34" s="206"/>
      <c r="D34" s="131">
        <v>0</v>
      </c>
      <c r="E34" s="240">
        <f>IFERROR(D34/C34*100,0)</f>
        <v>0</v>
      </c>
      <c r="F34" s="131">
        <v>0</v>
      </c>
      <c r="G34" s="99">
        <f>IFERROR(D34-F34,"")</f>
        <v>0</v>
      </c>
      <c r="H34" s="301"/>
      <c r="I34" s="131">
        <v>0</v>
      </c>
      <c r="J34" s="291" t="str">
        <f>IFERROR(I34/H34*100,"")</f>
        <v/>
      </c>
      <c r="K34" s="240">
        <v>0</v>
      </c>
      <c r="L34" s="243">
        <f>IFERROR(I34-K34,"")</f>
        <v>0</v>
      </c>
      <c r="M34" s="131" t="str">
        <f>IFERROR(IF(D34&gt;0,I34/D34*10,""),"")</f>
        <v/>
      </c>
      <c r="N34" s="74" t="str">
        <f>IFERROR(IF(F34&gt;0,K34/F34*10,""),"")</f>
        <v/>
      </c>
      <c r="O34" s="99" t="str">
        <f t="shared" si="1"/>
        <v/>
      </c>
      <c r="Q34" s="54" t="s">
        <v>160</v>
      </c>
    </row>
    <row r="35" spans="1:17" s="1" customFormat="1" ht="15" hidden="1" customHeight="1" x14ac:dyDescent="0.2">
      <c r="A35" s="101" t="str">
        <f t="shared" si="0"/>
        <v>x</v>
      </c>
      <c r="B35" s="205" t="s">
        <v>26</v>
      </c>
      <c r="C35" s="206">
        <v>1.5</v>
      </c>
      <c r="D35" s="131">
        <v>0</v>
      </c>
      <c r="E35" s="240">
        <f>IFERROR(D35/C35*100,0)</f>
        <v>0</v>
      </c>
      <c r="F35" s="131">
        <v>0</v>
      </c>
      <c r="G35" s="99">
        <f>IFERROR(D35-F35,"")</f>
        <v>0</v>
      </c>
      <c r="H35" s="301">
        <v>0</v>
      </c>
      <c r="I35" s="131">
        <v>0</v>
      </c>
      <c r="J35" s="291" t="str">
        <f>IFERROR(I35/H35*100,"")</f>
        <v/>
      </c>
      <c r="K35" s="240">
        <v>0</v>
      </c>
      <c r="L35" s="243">
        <f>IFERROR(I35-K35,"")</f>
        <v>0</v>
      </c>
      <c r="M35" s="131" t="str">
        <f>IFERROR(IF(D35&gt;0,I35/D35*10,""),"")</f>
        <v/>
      </c>
      <c r="N35" s="74" t="str">
        <f>IFERROR(IF(F35&gt;0,K35/F35*10,""),"")</f>
        <v/>
      </c>
      <c r="O35" s="99" t="str">
        <f t="shared" si="1"/>
        <v/>
      </c>
      <c r="Q35" s="54" t="s">
        <v>160</v>
      </c>
    </row>
    <row r="36" spans="1:17" s="13" customFormat="1" ht="15.75" x14ac:dyDescent="0.25">
      <c r="A36" s="101">
        <f t="shared" si="0"/>
        <v>2205.7265264999996</v>
      </c>
      <c r="B36" s="203" t="s">
        <v>59</v>
      </c>
      <c r="C36" s="204">
        <v>2350.8375245000002</v>
      </c>
      <c r="D36" s="228">
        <v>2205.7265264999996</v>
      </c>
      <c r="E36" s="78">
        <f>IFERROR(D36/C36*100,0)</f>
        <v>93.82726383734817</v>
      </c>
      <c r="F36" s="24">
        <v>2278.2448799999997</v>
      </c>
      <c r="G36" s="140">
        <f>D36-F36</f>
        <v>-72.518353500000103</v>
      </c>
      <c r="H36" s="237">
        <v>3778.4290000000001</v>
      </c>
      <c r="I36" s="130">
        <v>4482.5372933600001</v>
      </c>
      <c r="J36" s="241">
        <f>IFERROR(I36/H36*100,"")</f>
        <v>118.63494837034121</v>
      </c>
      <c r="K36" s="241">
        <v>4339.264212</v>
      </c>
      <c r="L36" s="244">
        <f>I36-K36</f>
        <v>143.27308136000011</v>
      </c>
      <c r="M36" s="24">
        <f>IF(D36&gt;0,I36/D36*10,"")</f>
        <v>20.322271321970252</v>
      </c>
      <c r="N36" s="21">
        <f>IF(F36&gt;0,K36/F36*10,"")</f>
        <v>19.046522391394557</v>
      </c>
      <c r="O36" s="140">
        <f t="shared" si="1"/>
        <v>1.2757489305756948</v>
      </c>
      <c r="Q36" s="54" t="s">
        <v>160</v>
      </c>
    </row>
    <row r="37" spans="1:17" s="17" customFormat="1" ht="15.75" x14ac:dyDescent="0.2">
      <c r="A37" s="101">
        <f t="shared" si="0"/>
        <v>78.663379339999992</v>
      </c>
      <c r="B37" s="205" t="s">
        <v>84</v>
      </c>
      <c r="C37" s="206">
        <v>63.664009999999998</v>
      </c>
      <c r="D37" s="131">
        <v>78.663379339999992</v>
      </c>
      <c r="E37" s="240">
        <f>IFERROR(D37/C37*100,0)</f>
        <v>123.56020197282578</v>
      </c>
      <c r="F37" s="131">
        <v>54.913295999999995</v>
      </c>
      <c r="G37" s="99">
        <f>IFERROR(D37-F37,"")</f>
        <v>23.750083339999996</v>
      </c>
      <c r="H37" s="301">
        <v>102.899</v>
      </c>
      <c r="I37" s="131">
        <v>141.93712203999996</v>
      </c>
      <c r="J37" s="291">
        <f>IFERROR(I37/H37*100,"")</f>
        <v>137.93829098436328</v>
      </c>
      <c r="K37" s="240">
        <v>112.87477199999999</v>
      </c>
      <c r="L37" s="243">
        <f>IFERROR(I37-K37,"")</f>
        <v>29.06235003999997</v>
      </c>
      <c r="M37" s="131">
        <f>IFERROR(IF(D37&gt;0,I37/D37*10,""),"")</f>
        <v>18.043608503839796</v>
      </c>
      <c r="N37" s="74">
        <f>IFERROR(IF(F37&gt;0,K37/F37*10,""),"")</f>
        <v>20.555089608899092</v>
      </c>
      <c r="O37" s="99">
        <f t="shared" si="1"/>
        <v>-2.5114811050592962</v>
      </c>
      <c r="Q37" s="54" t="s">
        <v>160</v>
      </c>
    </row>
    <row r="38" spans="1:17" s="1" customFormat="1" ht="15.6" customHeight="1" x14ac:dyDescent="0.2">
      <c r="A38" s="101">
        <f t="shared" si="0"/>
        <v>7.9533116599999989</v>
      </c>
      <c r="B38" s="205" t="s">
        <v>85</v>
      </c>
      <c r="C38" s="206">
        <v>9.8801600000000001</v>
      </c>
      <c r="D38" s="131">
        <v>7.9533116599999989</v>
      </c>
      <c r="E38" s="240">
        <f>IFERROR(D38/C38*100,0)</f>
        <v>80.497802262311538</v>
      </c>
      <c r="F38" s="131">
        <v>6.1121160000000003</v>
      </c>
      <c r="G38" s="99">
        <f>IFERROR(D38-F38,"")</f>
        <v>1.8411956599999986</v>
      </c>
      <c r="H38" s="301">
        <v>15.5</v>
      </c>
      <c r="I38" s="131">
        <v>10.05124932</v>
      </c>
      <c r="J38" s="291">
        <f>IFERROR(I38/H38*100,"")</f>
        <v>64.846769806451604</v>
      </c>
      <c r="K38" s="240">
        <v>10.762560000000002</v>
      </c>
      <c r="L38" s="243">
        <f>IFERROR(I38-K38,"")</f>
        <v>-0.71131068000000219</v>
      </c>
      <c r="M38" s="131">
        <f>IFERROR(IF(D38&gt;0,I38/D38*10,""),"")</f>
        <v>12.637816484108459</v>
      </c>
      <c r="N38" s="74">
        <f>IFERROR(IF(F38&gt;0,K38/F38*10,""),"")</f>
        <v>17.60856632956574</v>
      </c>
      <c r="O38" s="99">
        <f t="shared" si="1"/>
        <v>-4.9707498454572807</v>
      </c>
      <c r="Q38" s="54" t="s">
        <v>160</v>
      </c>
    </row>
    <row r="39" spans="1:17" s="3" customFormat="1" ht="15.75" x14ac:dyDescent="0.2">
      <c r="A39" s="101">
        <f t="shared" si="0"/>
        <v>96.970706000000007</v>
      </c>
      <c r="B39" s="207" t="s">
        <v>63</v>
      </c>
      <c r="C39" s="206">
        <v>73.021738999999997</v>
      </c>
      <c r="D39" s="131">
        <v>96.970706000000007</v>
      </c>
      <c r="E39" s="240">
        <f>IFERROR(D39/C39*100,0)</f>
        <v>132.79703733158149</v>
      </c>
      <c r="F39" s="131">
        <v>67.993200000000002</v>
      </c>
      <c r="G39" s="99">
        <f>IFERROR(D39-F39,"")</f>
        <v>28.977506000000005</v>
      </c>
      <c r="H39" s="301">
        <v>95.16</v>
      </c>
      <c r="I39" s="131">
        <v>146.38435000000001</v>
      </c>
      <c r="J39" s="291">
        <f>IFERROR(I39/H39*100,"")</f>
        <v>153.82970786044558</v>
      </c>
      <c r="K39" s="240">
        <v>111.01919999999998</v>
      </c>
      <c r="L39" s="243">
        <f>IFERROR(I39-K39,"")</f>
        <v>35.365150000000028</v>
      </c>
      <c r="M39" s="131">
        <f>IFERROR(IF(D39&gt;0,I39/D39*10,""),"")</f>
        <v>15.095729013254786</v>
      </c>
      <c r="N39" s="74">
        <f>IFERROR(IF(F39&gt;0,K39/F39*10,""),"")</f>
        <v>16.327985739750442</v>
      </c>
      <c r="O39" s="99">
        <f t="shared" si="1"/>
        <v>-1.2322567264956561</v>
      </c>
      <c r="Q39" s="54" t="s">
        <v>160</v>
      </c>
    </row>
    <row r="40" spans="1:17" s="1" customFormat="1" ht="15.75" x14ac:dyDescent="0.2">
      <c r="A40" s="101">
        <f t="shared" si="0"/>
        <v>714.06999999999994</v>
      </c>
      <c r="B40" s="205" t="s">
        <v>27</v>
      </c>
      <c r="C40" s="206">
        <v>507.56061340000002</v>
      </c>
      <c r="D40" s="131">
        <v>714.06999999999994</v>
      </c>
      <c r="E40" s="240">
        <f>IFERROR(D40/C40*100,0)</f>
        <v>140.6866453282602</v>
      </c>
      <c r="F40" s="131">
        <v>515.22119999999995</v>
      </c>
      <c r="G40" s="99">
        <f>IFERROR(D40-F40,"")</f>
        <v>198.84879999999998</v>
      </c>
      <c r="H40" s="301">
        <v>1017.4</v>
      </c>
      <c r="I40" s="131">
        <v>1790.8875599999999</v>
      </c>
      <c r="J40" s="291">
        <f>IFERROR(I40/H40*100,"")</f>
        <v>176.02590524867307</v>
      </c>
      <c r="K40" s="240">
        <v>1233.5735999999999</v>
      </c>
      <c r="L40" s="243">
        <f>IFERROR(I40-K40,"")</f>
        <v>557.31395999999995</v>
      </c>
      <c r="M40" s="131">
        <f>IFERROR(IF(D40&gt;0,I40/D40*10,""),"")</f>
        <v>25.08</v>
      </c>
      <c r="N40" s="74">
        <f>IFERROR(IF(F40&gt;0,K40/F40*10,""),"")</f>
        <v>23.942601740766879</v>
      </c>
      <c r="O40" s="99">
        <f t="shared" si="1"/>
        <v>1.1373982592331195</v>
      </c>
      <c r="Q40" s="54" t="s">
        <v>160</v>
      </c>
    </row>
    <row r="41" spans="1:17" s="1" customFormat="1" ht="15.6" hidden="1" customHeight="1" x14ac:dyDescent="0.2">
      <c r="A41" s="101" t="str">
        <f t="shared" si="0"/>
        <v>x</v>
      </c>
      <c r="B41" s="205" t="s">
        <v>28</v>
      </c>
      <c r="C41" s="206"/>
      <c r="D41" s="131">
        <v>0</v>
      </c>
      <c r="E41" s="240">
        <f>IFERROR(D41/C41*100,0)</f>
        <v>0</v>
      </c>
      <c r="F41" s="131">
        <v>0</v>
      </c>
      <c r="G41" s="99">
        <f>IFERROR(D41-F41,"")</f>
        <v>0</v>
      </c>
      <c r="H41" s="301"/>
      <c r="I41" s="131">
        <v>0</v>
      </c>
      <c r="J41" s="291" t="str">
        <f>IFERROR(I41/H41*100,"")</f>
        <v/>
      </c>
      <c r="K41" s="240">
        <v>0</v>
      </c>
      <c r="L41" s="243">
        <f>IFERROR(I41-K41,"")</f>
        <v>0</v>
      </c>
      <c r="M41" s="131" t="str">
        <f>IFERROR(IF(D41&gt;0,I41/D41*10,""),"")</f>
        <v/>
      </c>
      <c r="N41" s="74" t="str">
        <f>IFERROR(IF(F41&gt;0,K41/F41*10,""),"")</f>
        <v/>
      </c>
      <c r="O41" s="99" t="str">
        <f t="shared" si="1"/>
        <v/>
      </c>
      <c r="Q41" s="54" t="s">
        <v>160</v>
      </c>
    </row>
    <row r="42" spans="1:17" s="1" customFormat="1" ht="15.75" x14ac:dyDescent="0.2">
      <c r="A42" s="101">
        <f t="shared" si="0"/>
        <v>323.03098659999995</v>
      </c>
      <c r="B42" s="205" t="s">
        <v>29</v>
      </c>
      <c r="C42" s="206">
        <v>758.79490999999996</v>
      </c>
      <c r="D42" s="131">
        <v>323.03098659999995</v>
      </c>
      <c r="E42" s="240">
        <f>IFERROR(D42/C42*100,0)</f>
        <v>42.571580586907196</v>
      </c>
      <c r="F42" s="131">
        <v>857.44152000000008</v>
      </c>
      <c r="G42" s="99">
        <f>IFERROR(D42-F42,"")</f>
        <v>-534.41053340000008</v>
      </c>
      <c r="H42" s="301">
        <v>1057.47</v>
      </c>
      <c r="I42" s="131">
        <v>547.82022259999985</v>
      </c>
      <c r="J42" s="291">
        <f>IFERROR(I42/H42*100,"")</f>
        <v>51.804800382043922</v>
      </c>
      <c r="K42" s="240">
        <v>1258.4195999999999</v>
      </c>
      <c r="L42" s="243">
        <f>IFERROR(I42-K42,"")</f>
        <v>-710.59937740000009</v>
      </c>
      <c r="M42" s="131">
        <f>IFERROR(IF(D42&gt;0,I42/D42*10,""),"")</f>
        <v>16.958751492108401</v>
      </c>
      <c r="N42" s="74">
        <f>IFERROR(IF(F42&gt;0,K42/F42*10,""),"")</f>
        <v>14.676448138410649</v>
      </c>
      <c r="O42" s="99">
        <f t="shared" si="1"/>
        <v>2.2823033536977526</v>
      </c>
      <c r="Q42" s="54" t="s">
        <v>160</v>
      </c>
    </row>
    <row r="43" spans="1:17" s="1" customFormat="1" ht="15.75" x14ac:dyDescent="0.2">
      <c r="A43" s="101">
        <f t="shared" si="0"/>
        <v>985.03814289999991</v>
      </c>
      <c r="B43" s="205" t="s">
        <v>30</v>
      </c>
      <c r="C43" s="206">
        <v>937.91609210000001</v>
      </c>
      <c r="D43" s="131">
        <v>985.03814289999991</v>
      </c>
      <c r="E43" s="240">
        <f>IFERROR(D43/C43*100,0)</f>
        <v>105.02412222126326</v>
      </c>
      <c r="F43" s="131">
        <v>776.56354799999997</v>
      </c>
      <c r="G43" s="99">
        <f>IFERROR(D43-F43,"")</f>
        <v>208.47459489999994</v>
      </c>
      <c r="H43" s="301">
        <v>1490</v>
      </c>
      <c r="I43" s="131">
        <v>1845.4567893999997</v>
      </c>
      <c r="J43" s="291">
        <f>IFERROR(I43/H43*100,"")</f>
        <v>123.85616036241609</v>
      </c>
      <c r="K43" s="240">
        <v>1612.61448</v>
      </c>
      <c r="L43" s="243">
        <f>IFERROR(I43-K43,"")</f>
        <v>232.84230939999975</v>
      </c>
      <c r="M43" s="131">
        <f>IFERROR(IF(D43&gt;0,I43/D43*10,""),"")</f>
        <v>18.734876438052297</v>
      </c>
      <c r="N43" s="74">
        <f>IFERROR(IF(F43&gt;0,K43/F43*10,""),"")</f>
        <v>20.76603368975027</v>
      </c>
      <c r="O43" s="99">
        <f t="shared" si="1"/>
        <v>-2.031157251697973</v>
      </c>
      <c r="Q43" s="54" t="s">
        <v>160</v>
      </c>
    </row>
    <row r="44" spans="1:17" s="1" customFormat="1" ht="15" hidden="1" customHeight="1" x14ac:dyDescent="0.2">
      <c r="A44" s="101" t="str">
        <f t="shared" si="0"/>
        <v>x</v>
      </c>
      <c r="B44" s="205" t="s">
        <v>64</v>
      </c>
      <c r="C44" s="206"/>
      <c r="D44" s="131">
        <v>0</v>
      </c>
      <c r="E44" s="240">
        <f>IFERROR(D44/C44*100,0)</f>
        <v>0</v>
      </c>
      <c r="F44" s="131">
        <v>0</v>
      </c>
      <c r="G44" s="99">
        <f>IFERROR(D44-F44,"")</f>
        <v>0</v>
      </c>
      <c r="H44" s="301"/>
      <c r="I44" s="131">
        <v>0</v>
      </c>
      <c r="J44" s="291" t="str">
        <f>IFERROR(I44/H44*100,"")</f>
        <v/>
      </c>
      <c r="K44" s="240">
        <v>0</v>
      </c>
      <c r="L44" s="243">
        <f>IFERROR(I44-K44,"")</f>
        <v>0</v>
      </c>
      <c r="M44" s="131" t="str">
        <f>IFERROR(IF(D44&gt;0,I44/D44*10,""),"")</f>
        <v/>
      </c>
      <c r="N44" s="74" t="str">
        <f>IFERROR(IF(F44&gt;0,K44/F44*10,""),"")</f>
        <v/>
      </c>
      <c r="O44" s="99" t="str">
        <f t="shared" si="1"/>
        <v/>
      </c>
      <c r="Q44" s="54" t="s">
        <v>160</v>
      </c>
    </row>
    <row r="45" spans="1:17" s="13" customFormat="1" ht="15.75" x14ac:dyDescent="0.25">
      <c r="A45" s="101">
        <f t="shared" si="0"/>
        <v>415.27883362</v>
      </c>
      <c r="B45" s="203" t="s">
        <v>62</v>
      </c>
      <c r="C45" s="204">
        <v>327.96811830000001</v>
      </c>
      <c r="D45" s="228">
        <v>415.27883362</v>
      </c>
      <c r="E45" s="78">
        <f>IFERROR(D45/C45*100,0)</f>
        <v>126.62170816254002</v>
      </c>
      <c r="F45" s="24">
        <v>329.62521599999997</v>
      </c>
      <c r="G45" s="140">
        <f>D45-F45</f>
        <v>85.653617620000034</v>
      </c>
      <c r="H45" s="237">
        <v>452.6</v>
      </c>
      <c r="I45" s="130">
        <v>772.91079614</v>
      </c>
      <c r="J45" s="241">
        <f>IFERROR(I45/H45*100,"")</f>
        <v>170.77127621299161</v>
      </c>
      <c r="K45" s="241">
        <v>651.99418800000001</v>
      </c>
      <c r="L45" s="244">
        <f>I45-K45</f>
        <v>120.91660813999999</v>
      </c>
      <c r="M45" s="24">
        <f>IF(D45&gt;0,I45/D45*10,"")</f>
        <v>18.611851449362582</v>
      </c>
      <c r="N45" s="21">
        <f>IF(F45&gt;0,K45/F45*10,"")</f>
        <v>19.779863807506768</v>
      </c>
      <c r="O45" s="140">
        <f t="shared" si="1"/>
        <v>-1.1680123581441855</v>
      </c>
      <c r="Q45" s="54" t="s">
        <v>160</v>
      </c>
    </row>
    <row r="46" spans="1:17" s="1" customFormat="1" ht="15" customHeight="1" x14ac:dyDescent="0.2">
      <c r="A46" s="101">
        <f t="shared" si="0"/>
        <v>7.9833026</v>
      </c>
      <c r="B46" s="205" t="s">
        <v>86</v>
      </c>
      <c r="C46" s="206">
        <v>5.5895000000000001</v>
      </c>
      <c r="D46" s="131">
        <v>7.9833026</v>
      </c>
      <c r="E46" s="240">
        <f>IFERROR(D46/C46*100,0)</f>
        <v>142.82677520350657</v>
      </c>
      <c r="F46" s="131">
        <v>5.8018439999999991</v>
      </c>
      <c r="G46" s="99">
        <f>IFERROR(D46-F46,"")</f>
        <v>2.1814586000000009</v>
      </c>
      <c r="H46" s="301">
        <v>7</v>
      </c>
      <c r="I46" s="131">
        <v>10.92669914</v>
      </c>
      <c r="J46" s="291">
        <f>IFERROR(I46/H46*100,"")</f>
        <v>156.09570200000002</v>
      </c>
      <c r="K46" s="240">
        <v>7.9507199999999987</v>
      </c>
      <c r="L46" s="243">
        <f>IFERROR(I46-K46,"")</f>
        <v>2.9759791400000015</v>
      </c>
      <c r="M46" s="131">
        <f>IFERROR(IF(D46&gt;0,I46/D46*10,""),"")</f>
        <v>13.686940966010734</v>
      </c>
      <c r="N46" s="74">
        <f>IFERROR(IF(F46&gt;0,K46/F46*10,""),"")</f>
        <v>13.703781073741384</v>
      </c>
      <c r="O46" s="99">
        <f t="shared" si="1"/>
        <v>-1.6840107730649478E-2</v>
      </c>
      <c r="Q46" s="54" t="s">
        <v>160</v>
      </c>
    </row>
    <row r="47" spans="1:17" s="1" customFormat="1" ht="15.75" x14ac:dyDescent="0.2">
      <c r="A47" s="101">
        <f t="shared" si="0"/>
        <v>2.8705613999999997</v>
      </c>
      <c r="B47" s="205" t="s">
        <v>87</v>
      </c>
      <c r="C47" s="206">
        <v>2.1640000000000001</v>
      </c>
      <c r="D47" s="131">
        <v>2.8705613999999997</v>
      </c>
      <c r="E47" s="240">
        <f>IFERROR(D47/C47*100,0)</f>
        <v>132.65071164510164</v>
      </c>
      <c r="F47" s="131">
        <v>0.30299999999999999</v>
      </c>
      <c r="G47" s="99">
        <f>IFERROR(D47-F47,"")</f>
        <v>2.5675613999999998</v>
      </c>
      <c r="H47" s="301">
        <v>5</v>
      </c>
      <c r="I47" s="131">
        <v>3.2418778000000001</v>
      </c>
      <c r="J47" s="291">
        <f>IFERROR(I47/H47*100,"")</f>
        <v>64.837556000000006</v>
      </c>
      <c r="K47" s="240">
        <v>0.48480000000000001</v>
      </c>
      <c r="L47" s="243">
        <f>IFERROR(I47-K47,"")</f>
        <v>2.7570778000000002</v>
      </c>
      <c r="M47" s="131">
        <f>IFERROR(IF(D47&gt;0,I47/D47*10,""),"")</f>
        <v>11.293532338308459</v>
      </c>
      <c r="N47" s="74">
        <f>IFERROR(IF(F47&gt;0,K47/F47*10,""),"")</f>
        <v>16</v>
      </c>
      <c r="O47" s="99">
        <f t="shared" si="1"/>
        <v>-4.7064676616915406</v>
      </c>
      <c r="Q47" s="54" t="s">
        <v>160</v>
      </c>
    </row>
    <row r="48" spans="1:17" s="1" customFormat="1" ht="15.75" x14ac:dyDescent="0.2">
      <c r="A48" s="101">
        <f t="shared" si="0"/>
        <v>24.27980814</v>
      </c>
      <c r="B48" s="205" t="s">
        <v>88</v>
      </c>
      <c r="C48" s="206">
        <v>20.70626</v>
      </c>
      <c r="D48" s="131">
        <v>24.27980814</v>
      </c>
      <c r="E48" s="240">
        <f>IFERROR(D48/C48*100,0)</f>
        <v>117.25829840830744</v>
      </c>
      <c r="F48" s="131">
        <v>16.496532000000002</v>
      </c>
      <c r="G48" s="99">
        <f>IFERROR(D48-F48,"")</f>
        <v>7.7832761399999981</v>
      </c>
      <c r="H48" s="301">
        <v>33.5</v>
      </c>
      <c r="I48" s="131">
        <v>44.42086656</v>
      </c>
      <c r="J48" s="291">
        <f>IFERROR(I48/H48*100,"")</f>
        <v>132.59960167164181</v>
      </c>
      <c r="K48" s="240">
        <v>41.694012000000001</v>
      </c>
      <c r="L48" s="243">
        <f>IFERROR(I48-K48,"")</f>
        <v>2.7268545599999996</v>
      </c>
      <c r="M48" s="131">
        <f>IFERROR(IF(D48&gt;0,I48/D48*10,""),"")</f>
        <v>18.295394388565377</v>
      </c>
      <c r="N48" s="74">
        <f>IFERROR(IF(F48&gt;0,K48/F48*10,""),"")</f>
        <v>25.274410403350231</v>
      </c>
      <c r="O48" s="99">
        <f t="shared" si="1"/>
        <v>-6.9790160147848539</v>
      </c>
      <c r="Q48" s="54" t="s">
        <v>160</v>
      </c>
    </row>
    <row r="49" spans="1:17" s="1" customFormat="1" ht="15.75" x14ac:dyDescent="0.2">
      <c r="A49" s="101">
        <f t="shared" si="0"/>
        <v>4.4343746999999993</v>
      </c>
      <c r="B49" s="205" t="s">
        <v>89</v>
      </c>
      <c r="C49" s="206">
        <v>13.846880000000001</v>
      </c>
      <c r="D49" s="131">
        <v>4.4343746999999993</v>
      </c>
      <c r="E49" s="240">
        <f>IFERROR(D49/C49*100,0)</f>
        <v>32.024360000231091</v>
      </c>
      <c r="F49" s="131">
        <v>5.0334359999999991</v>
      </c>
      <c r="G49" s="99">
        <f>IFERROR(D49-F49,"")</f>
        <v>-0.5990612999999998</v>
      </c>
      <c r="H49" s="301">
        <v>22.2</v>
      </c>
      <c r="I49" s="131">
        <v>8.0818442599999987</v>
      </c>
      <c r="J49" s="291">
        <f>IFERROR(I49/H49*100,"")</f>
        <v>36.404703873873871</v>
      </c>
      <c r="K49" s="240">
        <v>12.442392</v>
      </c>
      <c r="L49" s="243">
        <f>IFERROR(I49-K49,"")</f>
        <v>-4.3605477400000012</v>
      </c>
      <c r="M49" s="131">
        <f>IFERROR(IF(D49&gt;0,I49/D49*10,""),"")</f>
        <v>18.225442834138484</v>
      </c>
      <c r="N49" s="74">
        <f>IFERROR(IF(F49&gt;0,K49/F49*10,""),"")</f>
        <v>24.719479894052494</v>
      </c>
      <c r="O49" s="99">
        <f t="shared" si="1"/>
        <v>-6.4940370599140103</v>
      </c>
      <c r="Q49" s="54" t="s">
        <v>160</v>
      </c>
    </row>
    <row r="50" spans="1:17" s="1" customFormat="1" ht="15.75" x14ac:dyDescent="0.2">
      <c r="A50" s="101">
        <f t="shared" si="0"/>
        <v>0.32275964000000001</v>
      </c>
      <c r="B50" s="205" t="s">
        <v>101</v>
      </c>
      <c r="C50" s="219">
        <v>2.448</v>
      </c>
      <c r="D50" s="131">
        <v>0.32275964000000001</v>
      </c>
      <c r="E50" s="240">
        <f>IFERROR(D50/C50*100,0)</f>
        <v>13.184625816993464</v>
      </c>
      <c r="F50" s="131">
        <v>1.6725599999999998</v>
      </c>
      <c r="G50" s="99">
        <f>IFERROR(D50-F50,"")</f>
        <v>-1.3498003599999997</v>
      </c>
      <c r="H50" s="301">
        <v>3.6</v>
      </c>
      <c r="I50" s="131">
        <v>0.26706217999999998</v>
      </c>
      <c r="J50" s="291">
        <f>IFERROR(I50/H50*100,"")</f>
        <v>7.4183938888888887</v>
      </c>
      <c r="K50" s="240">
        <v>2.3027999999999995</v>
      </c>
      <c r="L50" s="243">
        <f>IFERROR(I50-K50,"")</f>
        <v>-2.0357378199999996</v>
      </c>
      <c r="M50" s="131">
        <f>IFERROR(IF(D50&gt;0,I50/D50*10,""),"")</f>
        <v>8.2743362831858409</v>
      </c>
      <c r="N50" s="74">
        <f>IFERROR(IF(F50&gt;0,K50/F50*10,""),"")</f>
        <v>13.768115942028984</v>
      </c>
      <c r="O50" s="99">
        <f t="shared" si="1"/>
        <v>-5.4937796588431436</v>
      </c>
      <c r="Q50" s="54" t="s">
        <v>160</v>
      </c>
    </row>
    <row r="51" spans="1:17" s="1" customFormat="1" ht="15.75" x14ac:dyDescent="0.2">
      <c r="A51" s="101">
        <f t="shared" si="0"/>
        <v>5.0713251399999999</v>
      </c>
      <c r="B51" s="205" t="s">
        <v>90</v>
      </c>
      <c r="C51" s="206">
        <v>4.9119999999999999</v>
      </c>
      <c r="D51" s="131">
        <v>5.0713251399999999</v>
      </c>
      <c r="E51" s="240">
        <f>IFERROR(D51/C51*100,0)</f>
        <v>103.24358998371335</v>
      </c>
      <c r="F51" s="131">
        <v>8.9530440000000002</v>
      </c>
      <c r="G51" s="99">
        <f>IFERROR(D51-F51,"")</f>
        <v>-3.8817188600000003</v>
      </c>
      <c r="H51" s="301">
        <v>6.3</v>
      </c>
      <c r="I51" s="131">
        <v>6.0410322000000001</v>
      </c>
      <c r="J51" s="291">
        <f>IFERROR(I51/H51*100,"")</f>
        <v>95.889400000000009</v>
      </c>
      <c r="K51" s="240">
        <v>12.995063999999999</v>
      </c>
      <c r="L51" s="243">
        <f>IFERROR(I51-K51,"")</f>
        <v>-6.9540317999999992</v>
      </c>
      <c r="M51" s="131">
        <f>IFERROR(IF(D51&gt;0,I51/D51*10,""),"")</f>
        <v>11.912137426077161</v>
      </c>
      <c r="N51" s="74">
        <f>IFERROR(IF(F51&gt;0,K51/F51*10,""),"")</f>
        <v>14.514687965344525</v>
      </c>
      <c r="O51" s="99">
        <f t="shared" si="1"/>
        <v>-2.602550539267364</v>
      </c>
      <c r="Q51" s="54" t="s">
        <v>160</v>
      </c>
    </row>
    <row r="52" spans="1:17" s="1" customFormat="1" ht="15.75" x14ac:dyDescent="0.2">
      <c r="A52" s="101">
        <f t="shared" si="0"/>
        <v>370.31670199999996</v>
      </c>
      <c r="B52" s="205" t="s">
        <v>102</v>
      </c>
      <c r="C52" s="206">
        <v>278.30147829999999</v>
      </c>
      <c r="D52" s="131">
        <v>370.31670199999996</v>
      </c>
      <c r="E52" s="240">
        <f>IFERROR(D52/C52*100,0)</f>
        <v>133.06314585968909</v>
      </c>
      <c r="F52" s="131">
        <v>291.3648</v>
      </c>
      <c r="G52" s="99">
        <f>IFERROR(D52-F52,"")</f>
        <v>78.951901999999961</v>
      </c>
      <c r="H52" s="301">
        <v>375</v>
      </c>
      <c r="I52" s="131">
        <v>699.93141400000002</v>
      </c>
      <c r="J52" s="291">
        <f>IFERROR(I52/H52*100,"")</f>
        <v>186.64837706666668</v>
      </c>
      <c r="K52" s="240">
        <v>574.12440000000004</v>
      </c>
      <c r="L52" s="243">
        <f>IFERROR(I52-K52,"")</f>
        <v>125.80701399999998</v>
      </c>
      <c r="M52" s="131">
        <f>IFERROR(IF(D52&gt;0,I52/D52*10,""),"")</f>
        <v>18.900887003470885</v>
      </c>
      <c r="N52" s="74">
        <f>IFERROR(IF(F52&gt;0,K52/F52*10,""),"")</f>
        <v>19.704658901830282</v>
      </c>
      <c r="O52" s="99">
        <f t="shared" si="1"/>
        <v>-0.80377189835939689</v>
      </c>
      <c r="Q52" s="54" t="s">
        <v>160</v>
      </c>
    </row>
    <row r="53" spans="1:17" s="13" customFormat="1" ht="15.75" x14ac:dyDescent="0.25">
      <c r="A53" s="101">
        <f t="shared" si="0"/>
        <v>1562.6536503200002</v>
      </c>
      <c r="B53" s="208" t="s">
        <v>31</v>
      </c>
      <c r="C53" s="209">
        <v>4724.6264662000003</v>
      </c>
      <c r="D53" s="130">
        <v>1562.6536503200002</v>
      </c>
      <c r="E53" s="241">
        <f>IFERROR(D53/C53*100,0)</f>
        <v>33.074649636309488</v>
      </c>
      <c r="F53" s="24">
        <v>4493.6415000000006</v>
      </c>
      <c r="G53" s="140">
        <f>D53-F53</f>
        <v>-2930.9878496800002</v>
      </c>
      <c r="H53" s="237">
        <v>5283.7879999999996</v>
      </c>
      <c r="I53" s="130">
        <v>2268.9488561599997</v>
      </c>
      <c r="J53" s="241">
        <f>IFERROR(I53/H53*100,"")</f>
        <v>42.941708792252825</v>
      </c>
      <c r="K53" s="241">
        <v>5415.6753479999998</v>
      </c>
      <c r="L53" s="245">
        <f>IFERROR(I53-K53,"")</f>
        <v>-3146.7264918400001</v>
      </c>
      <c r="M53" s="130">
        <f>IFERROR(IF(D53&gt;0,I53/D53*10,""),"")</f>
        <v>14.519844852986868</v>
      </c>
      <c r="N53" s="21">
        <f>IF(F53&gt;0,K53/F53*10,"")</f>
        <v>12.051863389636221</v>
      </c>
      <c r="O53" s="140">
        <f t="shared" si="1"/>
        <v>2.4679814633506467</v>
      </c>
      <c r="Q53" s="54" t="s">
        <v>160</v>
      </c>
    </row>
    <row r="54" spans="1:17" s="17" customFormat="1" ht="15.75" x14ac:dyDescent="0.2">
      <c r="A54" s="101">
        <f t="shared" si="0"/>
        <v>160.26587079999999</v>
      </c>
      <c r="B54" s="210" t="s">
        <v>91</v>
      </c>
      <c r="C54" s="206">
        <v>302.89596999999998</v>
      </c>
      <c r="D54" s="131">
        <v>160.26587079999999</v>
      </c>
      <c r="E54" s="240">
        <f>IFERROR(D54/C54*100,0)</f>
        <v>52.911192842876055</v>
      </c>
      <c r="F54" s="131">
        <v>298.608924</v>
      </c>
      <c r="G54" s="99">
        <f>IFERROR(D54-F54,"")</f>
        <v>-138.34305320000001</v>
      </c>
      <c r="H54" s="301">
        <v>335.5</v>
      </c>
      <c r="I54" s="131">
        <v>248.37782437999996</v>
      </c>
      <c r="J54" s="291">
        <f>IFERROR(I54/H54*100,"")</f>
        <v>74.032138414306985</v>
      </c>
      <c r="K54" s="240">
        <v>362.66191199999997</v>
      </c>
      <c r="L54" s="243">
        <f>IFERROR(I54-K54,"")</f>
        <v>-114.28408762000001</v>
      </c>
      <c r="M54" s="131">
        <f>IFERROR(IF(D54&gt;0,I54/D54*10,""),"")</f>
        <v>15.497861343788985</v>
      </c>
      <c r="N54" s="74">
        <f>IFERROR(IF(F54&gt;0,K54/F54*10,""),"")</f>
        <v>12.145046006729523</v>
      </c>
      <c r="O54" s="99">
        <f t="shared" si="1"/>
        <v>3.3528153370594627</v>
      </c>
      <c r="Q54" s="54" t="s">
        <v>160</v>
      </c>
    </row>
    <row r="55" spans="1:17" s="1" customFormat="1" ht="15" hidden="1" customHeight="1" x14ac:dyDescent="0.2">
      <c r="A55" s="101" t="str">
        <f t="shared" si="0"/>
        <v>x</v>
      </c>
      <c r="B55" s="210" t="s">
        <v>92</v>
      </c>
      <c r="C55" s="206"/>
      <c r="D55" s="131">
        <v>0</v>
      </c>
      <c r="E55" s="240">
        <f>IFERROR(D55/C55*100,0)</f>
        <v>0</v>
      </c>
      <c r="F55" s="131">
        <v>0</v>
      </c>
      <c r="G55" s="99">
        <f>IFERROR(D55-F55,"")</f>
        <v>0</v>
      </c>
      <c r="H55" s="301"/>
      <c r="I55" s="131">
        <v>0</v>
      </c>
      <c r="J55" s="291" t="str">
        <f>IFERROR(I55/H55*100,"")</f>
        <v/>
      </c>
      <c r="K55" s="240">
        <v>0</v>
      </c>
      <c r="L55" s="243">
        <f>IFERROR(I55-K55,"")</f>
        <v>0</v>
      </c>
      <c r="M55" s="131" t="str">
        <f>IFERROR(IF(D55&gt;0,I55/D55*10,""),"")</f>
        <v/>
      </c>
      <c r="N55" s="74" t="str">
        <f>IFERROR(IF(F55&gt;0,K55/F55*10,""),"")</f>
        <v/>
      </c>
      <c r="O55" s="99" t="str">
        <f t="shared" si="1"/>
        <v/>
      </c>
      <c r="Q55" s="54" t="s">
        <v>160</v>
      </c>
    </row>
    <row r="56" spans="1:17" s="1" customFormat="1" ht="15.75" x14ac:dyDescent="0.2">
      <c r="A56" s="101">
        <f t="shared" si="0"/>
        <v>0.20708029999999999</v>
      </c>
      <c r="B56" s="210" t="s">
        <v>93</v>
      </c>
      <c r="C56" s="206">
        <v>8.1847999999999992</v>
      </c>
      <c r="D56" s="131">
        <v>0.20708029999999999</v>
      </c>
      <c r="E56" s="240">
        <f>IFERROR(D56/C56*100,0)</f>
        <v>2.530059378359887</v>
      </c>
      <c r="F56" s="131">
        <v>2.6506439999999993</v>
      </c>
      <c r="G56" s="99">
        <f>IFERROR(D56-F56,"")</f>
        <v>-2.4435636999999995</v>
      </c>
      <c r="H56" s="301">
        <v>12</v>
      </c>
      <c r="I56" s="131">
        <v>0.35989128000000004</v>
      </c>
      <c r="J56" s="291">
        <f>IFERROR(I56/H56*100,"")</f>
        <v>2.9990940000000004</v>
      </c>
      <c r="K56" s="240">
        <v>5.9230439999999991</v>
      </c>
      <c r="L56" s="243">
        <f>IFERROR(I56-K56,"")</f>
        <v>-5.5631527199999988</v>
      </c>
      <c r="M56" s="131">
        <f>IFERROR(IF(D56&gt;0,I56/D56*10,""),"")</f>
        <v>17.379310344827587</v>
      </c>
      <c r="N56" s="74">
        <f>IFERROR(IF(F56&gt;0,K56/F56*10,""),"")</f>
        <v>22.345679012345681</v>
      </c>
      <c r="O56" s="99">
        <f t="shared" si="1"/>
        <v>-4.9663686675180934</v>
      </c>
      <c r="Q56" s="54" t="s">
        <v>160</v>
      </c>
    </row>
    <row r="57" spans="1:17" s="1" customFormat="1" ht="15.75" x14ac:dyDescent="0.2">
      <c r="A57" s="101">
        <f t="shared" si="0"/>
        <v>59.267809999999997</v>
      </c>
      <c r="B57" s="210" t="s">
        <v>94</v>
      </c>
      <c r="C57" s="206">
        <v>214.83503999999999</v>
      </c>
      <c r="D57" s="131">
        <v>59.267809999999997</v>
      </c>
      <c r="E57" s="240">
        <f>IFERROR(D57/C57*100,0)</f>
        <v>27.587589994630296</v>
      </c>
      <c r="F57" s="131">
        <v>167.72019599999999</v>
      </c>
      <c r="G57" s="99">
        <f>IFERROR(D57-F57,"")</f>
        <v>-108.45238599999999</v>
      </c>
      <c r="H57" s="301">
        <v>234</v>
      </c>
      <c r="I57" s="131">
        <v>115.53652600000001</v>
      </c>
      <c r="J57" s="291">
        <f>IFERROR(I57/H57*100,"")</f>
        <v>49.374583760683763</v>
      </c>
      <c r="K57" s="240">
        <v>256.58039999999994</v>
      </c>
      <c r="L57" s="243">
        <f>IFERROR(I57-K57,"")</f>
        <v>-141.04387399999993</v>
      </c>
      <c r="M57" s="131">
        <f>IFERROR(IF(D57&gt;0,I57/D57*10,""),"")</f>
        <v>19.493975903614459</v>
      </c>
      <c r="N57" s="74">
        <f>IFERROR(IF(F57&gt;0,K57/F57*10,""),"")</f>
        <v>15.298121879132548</v>
      </c>
      <c r="O57" s="99">
        <f t="shared" si="1"/>
        <v>4.1958540244819105</v>
      </c>
      <c r="Q57" s="54" t="s">
        <v>160</v>
      </c>
    </row>
    <row r="58" spans="1:17" s="1" customFormat="1" ht="15" hidden="1" customHeight="1" x14ac:dyDescent="0.2">
      <c r="A58" s="101" t="str">
        <f t="shared" si="0"/>
        <v>x</v>
      </c>
      <c r="B58" s="210" t="s">
        <v>57</v>
      </c>
      <c r="C58" s="206">
        <v>0.30559999999999998</v>
      </c>
      <c r="D58" s="131">
        <v>0</v>
      </c>
      <c r="E58" s="240">
        <f>IFERROR(D58/C58*100,0)</f>
        <v>0</v>
      </c>
      <c r="F58" s="131">
        <v>0</v>
      </c>
      <c r="G58" s="99">
        <f>IFERROR(D58-F58,"")</f>
        <v>0</v>
      </c>
      <c r="H58" s="301"/>
      <c r="I58" s="131">
        <v>0</v>
      </c>
      <c r="J58" s="291" t="str">
        <f>IFERROR(I58/H58*100,"")</f>
        <v/>
      </c>
      <c r="K58" s="240">
        <v>0</v>
      </c>
      <c r="L58" s="243">
        <f>IFERROR(I58-K58,"")</f>
        <v>0</v>
      </c>
      <c r="M58" s="131" t="str">
        <f>IFERROR(IF(D58&gt;0,I58/D58*10,""),"")</f>
        <v/>
      </c>
      <c r="N58" s="74" t="str">
        <f>IFERROR(IF(F58&gt;0,K58/F58*10,""),"")</f>
        <v/>
      </c>
      <c r="O58" s="99" t="str">
        <f t="shared" si="1"/>
        <v/>
      </c>
      <c r="Q58" s="54" t="s">
        <v>160</v>
      </c>
    </row>
    <row r="59" spans="1:17" s="1" customFormat="1" ht="15.75" x14ac:dyDescent="0.2">
      <c r="A59" s="101">
        <f t="shared" si="0"/>
        <v>0.18994261999999998</v>
      </c>
      <c r="B59" s="210" t="s">
        <v>32</v>
      </c>
      <c r="C59" s="206">
        <v>6.8032000000000004</v>
      </c>
      <c r="D59" s="131">
        <v>0.18994261999999998</v>
      </c>
      <c r="E59" s="240">
        <f>IFERROR(D59/C59*100,0)</f>
        <v>2.7919599600188141</v>
      </c>
      <c r="F59" s="131">
        <v>2.0252520000000001</v>
      </c>
      <c r="G59" s="99">
        <f>IFERROR(D59-F59,"")</f>
        <v>-1.83530938</v>
      </c>
      <c r="H59" s="301">
        <v>6.4</v>
      </c>
      <c r="I59" s="131">
        <v>0.19137076000000003</v>
      </c>
      <c r="J59" s="291">
        <f>IFERROR(I59/H59*100,"")</f>
        <v>2.9901681250000003</v>
      </c>
      <c r="K59" s="240">
        <v>2.8481999999999998</v>
      </c>
      <c r="L59" s="243">
        <f>IFERROR(I59-K59,"")</f>
        <v>-2.65682924</v>
      </c>
      <c r="M59" s="131">
        <f>IFERROR(IF(D59&gt;0,I59/D59*10,""),"")</f>
        <v>10.075187969924816</v>
      </c>
      <c r="N59" s="74">
        <f>IFERROR(IF(F59&gt;0,K59/F59*10,""),"")</f>
        <v>14.063435068821065</v>
      </c>
      <c r="O59" s="99">
        <f t="shared" si="1"/>
        <v>-3.9882470988962488</v>
      </c>
      <c r="Q59" s="54" t="s">
        <v>160</v>
      </c>
    </row>
    <row r="60" spans="1:17" s="1" customFormat="1" ht="15" hidden="1" customHeight="1" x14ac:dyDescent="0.2">
      <c r="A60" s="101" t="str">
        <f t="shared" si="0"/>
        <v>x</v>
      </c>
      <c r="B60" s="210" t="s">
        <v>60</v>
      </c>
      <c r="C60" s="206"/>
      <c r="D60" s="131">
        <v>0</v>
      </c>
      <c r="E60" s="240">
        <f>IFERROR(D60/C60*100,0)</f>
        <v>0</v>
      </c>
      <c r="F60" s="131">
        <v>0</v>
      </c>
      <c r="G60" s="99">
        <f>IFERROR(D60-F60,"")</f>
        <v>0</v>
      </c>
      <c r="H60" s="301"/>
      <c r="I60" s="131">
        <v>0</v>
      </c>
      <c r="J60" s="291" t="str">
        <f>IFERROR(I60/H60*100,"")</f>
        <v/>
      </c>
      <c r="K60" s="240">
        <v>0</v>
      </c>
      <c r="L60" s="243">
        <f>IFERROR(I60-K60,"")</f>
        <v>0</v>
      </c>
      <c r="M60" s="131" t="str">
        <f>IFERROR(IF(D60&gt;0,I60/D60*10,""),"")</f>
        <v/>
      </c>
      <c r="N60" s="74" t="str">
        <f>IFERROR(IF(F60&gt;0,K60/F60*10,""),"")</f>
        <v/>
      </c>
      <c r="O60" s="99" t="str">
        <f t="shared" si="1"/>
        <v/>
      </c>
      <c r="Q60" s="54" t="s">
        <v>160</v>
      </c>
    </row>
    <row r="61" spans="1:17" s="1" customFormat="1" ht="15" hidden="1" customHeight="1" x14ac:dyDescent="0.2">
      <c r="A61" s="101" t="str">
        <f t="shared" si="0"/>
        <v>x</v>
      </c>
      <c r="B61" s="210" t="s">
        <v>33</v>
      </c>
      <c r="C61" s="206"/>
      <c r="D61" s="131">
        <v>0</v>
      </c>
      <c r="E61" s="240">
        <f>IFERROR(D61/C61*100,0)</f>
        <v>0</v>
      </c>
      <c r="F61" s="131">
        <v>0</v>
      </c>
      <c r="G61" s="99">
        <f>IFERROR(D61-F61,"")</f>
        <v>0</v>
      </c>
      <c r="H61" s="301">
        <v>0</v>
      </c>
      <c r="I61" s="131">
        <v>0</v>
      </c>
      <c r="J61" s="291" t="str">
        <f>IFERROR(I61/H61*100,"")</f>
        <v/>
      </c>
      <c r="K61" s="240">
        <v>0</v>
      </c>
      <c r="L61" s="243">
        <f>IFERROR(I61-K61,"")</f>
        <v>0</v>
      </c>
      <c r="M61" s="131" t="str">
        <f>IFERROR(IF(D61&gt;0,I61/D61*10,""),"")</f>
        <v/>
      </c>
      <c r="N61" s="74" t="str">
        <f>IFERROR(IF(F61&gt;0,K61/F61*10,""),"")</f>
        <v/>
      </c>
      <c r="O61" s="99" t="str">
        <f t="shared" si="1"/>
        <v/>
      </c>
      <c r="Q61" s="54" t="s">
        <v>160</v>
      </c>
    </row>
    <row r="62" spans="1:17" s="1" customFormat="1" ht="15.75" hidden="1" x14ac:dyDescent="0.2">
      <c r="A62" s="101" t="str">
        <f t="shared" si="0"/>
        <v>x</v>
      </c>
      <c r="B62" s="210" t="s">
        <v>95</v>
      </c>
      <c r="C62" s="206">
        <v>5.7023000000000001</v>
      </c>
      <c r="D62" s="131">
        <v>0</v>
      </c>
      <c r="E62" s="240">
        <f>IFERROR(D62/C62*100,0)</f>
        <v>0</v>
      </c>
      <c r="F62" s="131">
        <v>7.92042</v>
      </c>
      <c r="G62" s="99">
        <f>IFERROR(D62-F62,"")</f>
        <v>-7.92042</v>
      </c>
      <c r="H62" s="301">
        <v>3.8</v>
      </c>
      <c r="I62" s="131">
        <v>0</v>
      </c>
      <c r="J62" s="291">
        <f>IFERROR(I62/H62*100,"")</f>
        <v>0</v>
      </c>
      <c r="K62" s="240">
        <v>9.4875360000000004</v>
      </c>
      <c r="L62" s="243">
        <f>IFERROR(I62-K62,"")</f>
        <v>-9.4875360000000004</v>
      </c>
      <c r="M62" s="131" t="str">
        <f>IFERROR(IF(D62&gt;0,I62/D62*10,""),"")</f>
        <v/>
      </c>
      <c r="N62" s="74">
        <f>IFERROR(IF(F62&gt;0,K62/F62*10,""),"")</f>
        <v>11.97857689364958</v>
      </c>
      <c r="O62" s="99" t="str">
        <f t="shared" si="1"/>
        <v/>
      </c>
      <c r="Q62" s="54" t="s">
        <v>160</v>
      </c>
    </row>
    <row r="63" spans="1:17" s="1" customFormat="1" ht="15.75" x14ac:dyDescent="0.2">
      <c r="A63" s="101">
        <f t="shared" si="0"/>
        <v>588.25086599999997</v>
      </c>
      <c r="B63" s="210" t="s">
        <v>34</v>
      </c>
      <c r="C63" s="206">
        <v>1247.2570000000001</v>
      </c>
      <c r="D63" s="131">
        <v>588.25086599999997</v>
      </c>
      <c r="E63" s="240">
        <f>IFERROR(D63/C63*100,0)</f>
        <v>47.163565007051467</v>
      </c>
      <c r="F63" s="131">
        <v>1141.2192</v>
      </c>
      <c r="G63" s="99">
        <f>IFERROR(D63-F63,"")</f>
        <v>-552.96833400000003</v>
      </c>
      <c r="H63" s="301">
        <v>1053</v>
      </c>
      <c r="I63" s="131">
        <v>720.925072</v>
      </c>
      <c r="J63" s="291">
        <f>IFERROR(I63/H63*100,"")</f>
        <v>68.463919468186134</v>
      </c>
      <c r="K63" s="240">
        <v>1027.4123999999999</v>
      </c>
      <c r="L63" s="243">
        <f>IFERROR(I63-K63,"")</f>
        <v>-306.48732799999993</v>
      </c>
      <c r="M63" s="131">
        <f>IFERROR(IF(D63&gt;0,I63/D63*10,""),"")</f>
        <v>12.255401796552562</v>
      </c>
      <c r="N63" s="74">
        <f>IFERROR(IF(F63&gt;0,K63/F63*10,""),"")</f>
        <v>9.0027612574341536</v>
      </c>
      <c r="O63" s="99">
        <f t="shared" si="1"/>
        <v>3.2526405391184081</v>
      </c>
      <c r="Q63" s="54" t="s">
        <v>160</v>
      </c>
    </row>
    <row r="64" spans="1:17" s="1" customFormat="1" ht="15.75" x14ac:dyDescent="0.2">
      <c r="A64" s="101">
        <f t="shared" si="0"/>
        <v>78.119257999999988</v>
      </c>
      <c r="B64" s="210" t="s">
        <v>35</v>
      </c>
      <c r="C64" s="206">
        <v>329.04757000000001</v>
      </c>
      <c r="D64" s="131">
        <v>78.119257999999988</v>
      </c>
      <c r="E64" s="240">
        <f>IFERROR(D64/C64*100,0)</f>
        <v>23.741022612627098</v>
      </c>
      <c r="F64" s="131">
        <v>337.54200000000003</v>
      </c>
      <c r="G64" s="99">
        <f>IFERROR(D64-F64,"")</f>
        <v>-259.42274200000003</v>
      </c>
      <c r="H64" s="301">
        <v>510</v>
      </c>
      <c r="I64" s="131">
        <v>164.807356</v>
      </c>
      <c r="J64" s="291">
        <f>IFERROR(I64/H64*100,"")</f>
        <v>32.315167843137253</v>
      </c>
      <c r="K64" s="240">
        <v>626.11920000000009</v>
      </c>
      <c r="L64" s="243">
        <f>IFERROR(I64-K64,"")</f>
        <v>-461.31184400000006</v>
      </c>
      <c r="M64" s="131">
        <f>IFERROR(IF(D64&gt;0,I64/D64*10,""),"")</f>
        <v>21.096892138939673</v>
      </c>
      <c r="N64" s="74">
        <f>IFERROR(IF(F64&gt;0,K64/F64*10,""),"")</f>
        <v>18.549371633752244</v>
      </c>
      <c r="O64" s="99">
        <f t="shared" si="1"/>
        <v>2.5475205051874283</v>
      </c>
      <c r="Q64" s="54" t="s">
        <v>160</v>
      </c>
    </row>
    <row r="65" spans="1:17" s="1" customFormat="1" ht="15.75" x14ac:dyDescent="0.2">
      <c r="A65" s="101">
        <f t="shared" si="0"/>
        <v>225.50330599999998</v>
      </c>
      <c r="B65" s="205" t="s">
        <v>36</v>
      </c>
      <c r="C65" s="206">
        <v>754.73125000000005</v>
      </c>
      <c r="D65" s="131">
        <v>225.50330599999998</v>
      </c>
      <c r="E65" s="240">
        <f>IFERROR(D65/C65*100,0)</f>
        <v>29.878623152281026</v>
      </c>
      <c r="F65" s="131">
        <v>833.85599999999999</v>
      </c>
      <c r="G65" s="99">
        <f>IFERROR(D65-F65,"")</f>
        <v>-608.35269400000004</v>
      </c>
      <c r="H65" s="301">
        <v>950</v>
      </c>
      <c r="I65" s="131">
        <v>334.613202</v>
      </c>
      <c r="J65" s="291">
        <f>IFERROR(I65/H65*100,"")</f>
        <v>35.222442315789479</v>
      </c>
      <c r="K65" s="240">
        <v>1054.8036</v>
      </c>
      <c r="L65" s="243">
        <f>IFERROR(I65-K65,"")</f>
        <v>-720.19039799999996</v>
      </c>
      <c r="M65" s="131">
        <f>IFERROR(IF(D65&gt;0,I65/D65*10,""),"")</f>
        <v>14.838505383153898</v>
      </c>
      <c r="N65" s="74">
        <f>IFERROR(IF(F65&gt;0,K65/F65*10,""),"")</f>
        <v>12.649709302325579</v>
      </c>
      <c r="O65" s="99">
        <f t="shared" si="1"/>
        <v>2.1887960808283182</v>
      </c>
      <c r="Q65" s="54" t="s">
        <v>160</v>
      </c>
    </row>
    <row r="66" spans="1:17" s="1" customFormat="1" ht="15.75" x14ac:dyDescent="0.2">
      <c r="A66" s="101">
        <f t="shared" si="0"/>
        <v>392.14439375999996</v>
      </c>
      <c r="B66" s="210" t="s">
        <v>37</v>
      </c>
      <c r="C66" s="206">
        <v>1560.2118362000001</v>
      </c>
      <c r="D66" s="131">
        <v>392.14439375999996</v>
      </c>
      <c r="E66" s="240">
        <f>IFERROR(D66/C66*100,0)</f>
        <v>25.1340481248427</v>
      </c>
      <c r="F66" s="131">
        <v>1421.182716</v>
      </c>
      <c r="G66" s="99">
        <f>IFERROR(D66-F66,"")</f>
        <v>-1029.0383222400001</v>
      </c>
      <c r="H66" s="301">
        <v>1850.5</v>
      </c>
      <c r="I66" s="131">
        <v>578.60520844000007</v>
      </c>
      <c r="J66" s="291">
        <f>IFERROR(I66/H66*100,"")</f>
        <v>31.267506535530941</v>
      </c>
      <c r="K66" s="240">
        <v>1626.0361680000001</v>
      </c>
      <c r="L66" s="243">
        <f>IFERROR(I66-K66,"")</f>
        <v>-1047.43095956</v>
      </c>
      <c r="M66" s="131">
        <f>IFERROR(IF(D66&gt;0,I66/D66*10,""),"")</f>
        <v>14.754901960784316</v>
      </c>
      <c r="N66" s="74">
        <f>IFERROR(IF(F66&gt;0,K66/F66*10,""),"")</f>
        <v>11.441429379162251</v>
      </c>
      <c r="O66" s="99">
        <f t="shared" si="1"/>
        <v>3.3134725816220651</v>
      </c>
      <c r="Q66" s="54" t="s">
        <v>160</v>
      </c>
    </row>
    <row r="67" spans="1:17" s="1" customFormat="1" ht="15.75" x14ac:dyDescent="0.2">
      <c r="A67" s="101">
        <f t="shared" si="0"/>
        <v>58.705122840000001</v>
      </c>
      <c r="B67" s="210" t="s">
        <v>38</v>
      </c>
      <c r="C67" s="206">
        <v>294.65190000000001</v>
      </c>
      <c r="D67" s="131">
        <v>58.705122840000001</v>
      </c>
      <c r="E67" s="240">
        <f>IFERROR(D67/C67*100,0)</f>
        <v>19.923551431366977</v>
      </c>
      <c r="F67" s="131">
        <v>280.91614799999996</v>
      </c>
      <c r="G67" s="99">
        <f>IFERROR(D67-F67,"")</f>
        <v>-222.21102515999996</v>
      </c>
      <c r="H67" s="301">
        <v>328.58800000000002</v>
      </c>
      <c r="I67" s="131">
        <v>105.53240529999999</v>
      </c>
      <c r="J67" s="291">
        <f>IFERROR(I67/H67*100,"")</f>
        <v>32.116938323980179</v>
      </c>
      <c r="K67" s="240">
        <v>443.802888</v>
      </c>
      <c r="L67" s="243">
        <f>IFERROR(I67-K67,"")</f>
        <v>-338.2704827</v>
      </c>
      <c r="M67" s="131">
        <f>IFERROR(IF(D67&gt;0,I67/D67*10,""),"")</f>
        <v>17.976694399844305</v>
      </c>
      <c r="N67" s="74">
        <f>IFERROR(IF(F67&gt;0,K67/F67*10,""),"")</f>
        <v>15.798411417772966</v>
      </c>
      <c r="O67" s="99">
        <f t="shared" si="1"/>
        <v>2.1782829820713392</v>
      </c>
      <c r="Q67" s="54" t="s">
        <v>160</v>
      </c>
    </row>
    <row r="68" spans="1:17" s="13" customFormat="1" ht="15.75" x14ac:dyDescent="0.25">
      <c r="A68" s="101">
        <f t="shared" si="0"/>
        <v>116.11206641999999</v>
      </c>
      <c r="B68" s="211" t="s">
        <v>138</v>
      </c>
      <c r="C68" s="209">
        <v>195.02330000000001</v>
      </c>
      <c r="D68" s="132">
        <v>116.11206641999999</v>
      </c>
      <c r="E68" s="241">
        <f>IFERROR(D68/C68*100,0)</f>
        <v>59.537535473966443</v>
      </c>
      <c r="F68" s="229">
        <v>98.738004000000004</v>
      </c>
      <c r="G68" s="25">
        <f>D68-F68</f>
        <v>17.374062419999987</v>
      </c>
      <c r="H68" s="303">
        <v>190.3</v>
      </c>
      <c r="I68" s="228">
        <v>162.74226555999999</v>
      </c>
      <c r="J68" s="340">
        <f>IFERROR(I68/H68*100,"")</f>
        <v>85.518794303730942</v>
      </c>
      <c r="K68" s="21">
        <v>94.279055999999983</v>
      </c>
      <c r="L68" s="233">
        <f>I68-K68</f>
        <v>68.46320956000001</v>
      </c>
      <c r="M68" s="24">
        <f>IF(D68&gt;0,I68/D68*10,"")</f>
        <v>14.015964970542294</v>
      </c>
      <c r="N68" s="21">
        <f>IF(F68&gt;0,K68/F68*10,"")</f>
        <v>9.5484061030846821</v>
      </c>
      <c r="O68" s="140">
        <f t="shared" si="1"/>
        <v>4.4675588674576119</v>
      </c>
      <c r="Q68" s="54" t="s">
        <v>160</v>
      </c>
    </row>
    <row r="69" spans="1:17" s="1" customFormat="1" ht="15.75" x14ac:dyDescent="0.2">
      <c r="A69" s="101">
        <f t="shared" si="0"/>
        <v>38.706878420000002</v>
      </c>
      <c r="B69" s="210" t="s">
        <v>96</v>
      </c>
      <c r="C69" s="206">
        <v>41.517299999999999</v>
      </c>
      <c r="D69" s="131">
        <v>38.706878420000002</v>
      </c>
      <c r="E69" s="240">
        <f>IFERROR(D69/C69*100,0)</f>
        <v>93.230721699147111</v>
      </c>
      <c r="F69" s="131">
        <v>22.366248000000002</v>
      </c>
      <c r="G69" s="99">
        <f>IFERROR(D69-F69,"")</f>
        <v>16.34063042</v>
      </c>
      <c r="H69" s="301">
        <v>39.1</v>
      </c>
      <c r="I69" s="131">
        <v>95.762499560000009</v>
      </c>
      <c r="J69" s="291">
        <f>IFERROR(I69/H69*100,"")</f>
        <v>244.91687867007676</v>
      </c>
      <c r="K69" s="240">
        <v>20.440379999999998</v>
      </c>
      <c r="L69" s="243">
        <f>IFERROR(I69-K69,"")</f>
        <v>75.322119560000004</v>
      </c>
      <c r="M69" s="131">
        <f>IFERROR(IF(D69&gt;0,I69/D69*10,""),"")</f>
        <v>24.740434638231932</v>
      </c>
      <c r="N69" s="74">
        <f>IFERROR(IF(F69&gt;0,K69/F69*10,""),"")</f>
        <v>9.1389400671941026</v>
      </c>
      <c r="O69" s="99">
        <f t="shared" si="1"/>
        <v>15.601494571037829</v>
      </c>
      <c r="Q69" s="54" t="s">
        <v>160</v>
      </c>
    </row>
    <row r="70" spans="1:17" s="1" customFormat="1" ht="15" hidden="1" customHeight="1" x14ac:dyDescent="0.2">
      <c r="A70" s="101" t="str">
        <f t="shared" ref="A70:A101" si="2">IF(OR(D70="",D70=0),"x",D70)</f>
        <v>x</v>
      </c>
      <c r="B70" s="212" t="s">
        <v>39</v>
      </c>
      <c r="C70" s="206">
        <v>0.89</v>
      </c>
      <c r="D70" s="131">
        <v>0</v>
      </c>
      <c r="E70" s="240">
        <f>IFERROR(D70/C70*100,0)</f>
        <v>0</v>
      </c>
      <c r="F70" s="131">
        <v>0</v>
      </c>
      <c r="G70" s="99">
        <f>IFERROR(D70-F70,"")</f>
        <v>0</v>
      </c>
      <c r="H70" s="301">
        <v>0.9</v>
      </c>
      <c r="I70" s="131">
        <v>0</v>
      </c>
      <c r="J70" s="291">
        <f>IFERROR(I70/H70*100,"")</f>
        <v>0</v>
      </c>
      <c r="K70" s="240">
        <v>0</v>
      </c>
      <c r="L70" s="243">
        <f>IFERROR(I70-K70,"")</f>
        <v>0</v>
      </c>
      <c r="M70" s="131" t="str">
        <f>IFERROR(IF(D70&gt;0,I70/D70*10,""),"")</f>
        <v/>
      </c>
      <c r="N70" s="74" t="str">
        <f>IFERROR(IF(F70&gt;0,K70/F70*10,""),"")</f>
        <v/>
      </c>
      <c r="O70" s="99" t="str">
        <f t="shared" si="1"/>
        <v/>
      </c>
      <c r="Q70" s="54" t="s">
        <v>160</v>
      </c>
    </row>
    <row r="71" spans="1:17" s="1" customFormat="1" ht="15" hidden="1" customHeight="1" x14ac:dyDescent="0.2">
      <c r="A71" s="101" t="str">
        <f t="shared" si="2"/>
        <v>x</v>
      </c>
      <c r="B71" s="210" t="s">
        <v>40</v>
      </c>
      <c r="C71" s="206">
        <v>0.182</v>
      </c>
      <c r="D71" s="131">
        <v>0</v>
      </c>
      <c r="E71" s="240">
        <f>IFERROR(D71/C71*100,0)</f>
        <v>0</v>
      </c>
      <c r="F71" s="131">
        <v>1.5755999999999999E-2</v>
      </c>
      <c r="G71" s="99">
        <f>IFERROR(D71-F71,"")</f>
        <v>-1.5755999999999999E-2</v>
      </c>
      <c r="H71" s="301"/>
      <c r="I71" s="131">
        <v>0</v>
      </c>
      <c r="J71" s="291" t="str">
        <f>IFERROR(I71/H71*100,"")</f>
        <v/>
      </c>
      <c r="K71" s="240">
        <v>2.7876000000000001E-2</v>
      </c>
      <c r="L71" s="243">
        <f>IFERROR(I71-K71,"")</f>
        <v>-2.7876000000000001E-2</v>
      </c>
      <c r="M71" s="131" t="str">
        <f>IFERROR(IF(D71&gt;0,I71/D71*10,""),"")</f>
        <v/>
      </c>
      <c r="N71" s="74">
        <f>IFERROR(IF(F71&gt;0,K71/F71*10,""),"")</f>
        <v>17.692307692307693</v>
      </c>
      <c r="O71" s="99" t="str">
        <f t="shared" si="1"/>
        <v/>
      </c>
      <c r="Q71" s="54" t="s">
        <v>160</v>
      </c>
    </row>
    <row r="72" spans="1:17" s="1" customFormat="1" ht="15" hidden="1" customHeight="1" x14ac:dyDescent="0.2">
      <c r="A72" s="101" t="e">
        <f t="shared" si="2"/>
        <v>#VALUE!</v>
      </c>
      <c r="B72" s="210" t="s">
        <v>136</v>
      </c>
      <c r="C72" s="206">
        <v>0.182</v>
      </c>
      <c r="D72" s="131" t="e">
        <v>#VALUE!</v>
      </c>
      <c r="E72" s="240">
        <f>IFERROR(D72/C72*100,0)</f>
        <v>0</v>
      </c>
      <c r="F72" s="131" t="e">
        <v>#VALUE!</v>
      </c>
      <c r="G72" s="99" t="str">
        <f>IFERROR(D72-F72,"")</f>
        <v/>
      </c>
      <c r="H72" s="301"/>
      <c r="I72" s="131" t="e">
        <v>#VALUE!</v>
      </c>
      <c r="J72" s="291" t="str">
        <f>IFERROR(I72/H72*100,"")</f>
        <v/>
      </c>
      <c r="K72" s="240" t="e">
        <v>#VALUE!</v>
      </c>
      <c r="L72" s="243" t="str">
        <f>IFERROR(I72-K72,"")</f>
        <v/>
      </c>
      <c r="M72" s="131" t="str">
        <f>IFERROR(IF(D72&gt;0,I72/D72*10,""),"")</f>
        <v/>
      </c>
      <c r="N72" s="74" t="str">
        <f>IFERROR(IF(F72&gt;0,K72/F72*10,""),"")</f>
        <v/>
      </c>
      <c r="O72" s="99" t="str">
        <f t="shared" ref="O72:O101" si="3">IFERROR(M72-N72,"")</f>
        <v/>
      </c>
      <c r="Q72" s="54" t="s">
        <v>160</v>
      </c>
    </row>
    <row r="73" spans="1:17" s="1" customFormat="1" ht="15" hidden="1" customHeight="1" x14ac:dyDescent="0.2">
      <c r="A73" s="101" t="e">
        <f t="shared" si="2"/>
        <v>#VALUE!</v>
      </c>
      <c r="B73" s="210" t="s">
        <v>136</v>
      </c>
      <c r="C73" s="206"/>
      <c r="D73" s="131" t="e">
        <v>#VALUE!</v>
      </c>
      <c r="E73" s="240">
        <f>IFERROR(D73/C73*100,0)</f>
        <v>0</v>
      </c>
      <c r="F73" s="131" t="e">
        <v>#VALUE!</v>
      </c>
      <c r="G73" s="99" t="str">
        <f>IFERROR(D73-F73,"")</f>
        <v/>
      </c>
      <c r="H73" s="301"/>
      <c r="I73" s="131" t="e">
        <v>#VALUE!</v>
      </c>
      <c r="J73" s="291" t="str">
        <f>IFERROR(I73/H73*100,"")</f>
        <v/>
      </c>
      <c r="K73" s="240" t="e">
        <v>#VALUE!</v>
      </c>
      <c r="L73" s="243" t="str">
        <f>IFERROR(I73-K73,"")</f>
        <v/>
      </c>
      <c r="M73" s="131" t="str">
        <f>IFERROR(IF(D73&gt;0,I73/D73*10,""),"")</f>
        <v/>
      </c>
      <c r="N73" s="74" t="str">
        <f>IFERROR(IF(F73&gt;0,K73/F73*10,""),"")</f>
        <v/>
      </c>
      <c r="O73" s="99" t="str">
        <f t="shared" si="3"/>
        <v/>
      </c>
      <c r="Q73" s="54" t="s">
        <v>160</v>
      </c>
    </row>
    <row r="74" spans="1:17" s="1" customFormat="1" ht="15.75" x14ac:dyDescent="0.2">
      <c r="A74" s="101">
        <f t="shared" si="2"/>
        <v>77.40518800000001</v>
      </c>
      <c r="B74" s="210" t="s">
        <v>41</v>
      </c>
      <c r="C74" s="206">
        <v>152.434</v>
      </c>
      <c r="D74" s="131">
        <v>77.40518800000001</v>
      </c>
      <c r="E74" s="240">
        <f>IFERROR(D74/C74*100,0)</f>
        <v>50.77947701956257</v>
      </c>
      <c r="F74" s="131">
        <v>76.355999999999995</v>
      </c>
      <c r="G74" s="99">
        <f>IFERROR(D74-F74,"")</f>
        <v>1.0491880000000151</v>
      </c>
      <c r="H74" s="301">
        <v>150.30000000000001</v>
      </c>
      <c r="I74" s="131">
        <v>66.979765999999998</v>
      </c>
      <c r="J74" s="291">
        <f>IFERROR(I74/H74*100,"")</f>
        <v>44.564049234863603</v>
      </c>
      <c r="K74" s="240">
        <v>73.8108</v>
      </c>
      <c r="L74" s="243">
        <f>IFERROR(I74-K74,"")</f>
        <v>-6.8310340000000025</v>
      </c>
      <c r="M74" s="131">
        <f>IFERROR(IF(D74&gt;0,I74/D74*10,""),"")</f>
        <v>8.6531365313653126</v>
      </c>
      <c r="N74" s="74">
        <f>IFERROR(IF(F74&gt;0,K74/F74*10,""),"")</f>
        <v>9.6666666666666679</v>
      </c>
      <c r="O74" s="99">
        <f t="shared" si="3"/>
        <v>-1.0135301353013553</v>
      </c>
      <c r="Q74" s="54" t="s">
        <v>160</v>
      </c>
    </row>
    <row r="75" spans="1:17" s="13" customFormat="1" ht="15.75" x14ac:dyDescent="0.25">
      <c r="A75" s="101">
        <f t="shared" si="2"/>
        <v>947.16672638</v>
      </c>
      <c r="B75" s="208" t="s">
        <v>42</v>
      </c>
      <c r="C75" s="209">
        <v>826.62005999999997</v>
      </c>
      <c r="D75" s="228">
        <v>947.16672638</v>
      </c>
      <c r="E75" s="241">
        <f>IFERROR(D75/C75*100,0)</f>
        <v>114.58308020978829</v>
      </c>
      <c r="F75" s="24">
        <v>327.65935200000001</v>
      </c>
      <c r="G75" s="140">
        <f>D75-F75</f>
        <v>619.50737437999999</v>
      </c>
      <c r="H75" s="237">
        <v>818.97771999999998</v>
      </c>
      <c r="I75" s="130">
        <v>1102.7383009999999</v>
      </c>
      <c r="J75" s="241">
        <f>IFERROR(I75/H75*100,"")</f>
        <v>134.64814415219988</v>
      </c>
      <c r="K75" s="241">
        <v>377.75252399999994</v>
      </c>
      <c r="L75" s="146">
        <f>I75-K75</f>
        <v>724.98577699999987</v>
      </c>
      <c r="M75" s="24">
        <f>IF(D75&gt;0,I75/D75*10,"")</f>
        <v>11.642494085646176</v>
      </c>
      <c r="N75" s="21">
        <f>IF(F75&gt;0,K75/F75*10,"")</f>
        <v>11.528818625021266</v>
      </c>
      <c r="O75" s="140">
        <f t="shared" si="3"/>
        <v>0.11367546062490952</v>
      </c>
      <c r="Q75" s="54" t="s">
        <v>160</v>
      </c>
    </row>
    <row r="76" spans="1:17" s="1" customFormat="1" ht="15" hidden="1" customHeight="1" x14ac:dyDescent="0.2">
      <c r="A76" s="101" t="str">
        <f t="shared" si="2"/>
        <v>x</v>
      </c>
      <c r="B76" s="210" t="s">
        <v>139</v>
      </c>
      <c r="C76" s="206"/>
      <c r="D76" s="131">
        <v>0</v>
      </c>
      <c r="E76" s="240">
        <f>IFERROR(D76/C76*100,0)</f>
        <v>0</v>
      </c>
      <c r="F76" s="131">
        <v>0</v>
      </c>
      <c r="G76" s="99">
        <f>IFERROR(D76-F76,"")</f>
        <v>0</v>
      </c>
      <c r="H76" s="301"/>
      <c r="I76" s="131">
        <v>0</v>
      </c>
      <c r="J76" s="291" t="str">
        <f>IFERROR(I76/H76*100,"")</f>
        <v/>
      </c>
      <c r="K76" s="240">
        <v>0</v>
      </c>
      <c r="L76" s="243">
        <f>IFERROR(I76-K76,"")</f>
        <v>0</v>
      </c>
      <c r="M76" s="131" t="str">
        <f>IFERROR(IF(D76&gt;0,I76/D76*10,""),"")</f>
        <v/>
      </c>
      <c r="N76" s="74" t="str">
        <f>IFERROR(IF(F76&gt;0,K76/F76*10,""),"")</f>
        <v/>
      </c>
      <c r="O76" s="99" t="str">
        <f t="shared" si="3"/>
        <v/>
      </c>
      <c r="Q76" s="54" t="s">
        <v>161</v>
      </c>
    </row>
    <row r="77" spans="1:17" s="1" customFormat="1" ht="15" hidden="1" customHeight="1" x14ac:dyDescent="0.2">
      <c r="A77" s="101" t="str">
        <f t="shared" si="2"/>
        <v>x</v>
      </c>
      <c r="B77" s="210" t="s">
        <v>140</v>
      </c>
      <c r="C77" s="206"/>
      <c r="D77" s="131">
        <v>0</v>
      </c>
      <c r="E77" s="240">
        <f>IFERROR(D77/C77*100,0)</f>
        <v>0</v>
      </c>
      <c r="F77" s="131">
        <v>0</v>
      </c>
      <c r="G77" s="99">
        <f>IFERROR(D77-F77,"")</f>
        <v>0</v>
      </c>
      <c r="H77" s="301"/>
      <c r="I77" s="131">
        <v>0</v>
      </c>
      <c r="J77" s="291" t="str">
        <f>IFERROR(I77/H77*100,"")</f>
        <v/>
      </c>
      <c r="K77" s="240">
        <v>0</v>
      </c>
      <c r="L77" s="243">
        <f>IFERROR(I77-K77,"")</f>
        <v>0</v>
      </c>
      <c r="M77" s="131" t="str">
        <f>IFERROR(IF(D77&gt;0,I77/D77*10,""),"")</f>
        <v/>
      </c>
      <c r="N77" s="74" t="str">
        <f>IFERROR(IF(F77&gt;0,K77/F77*10,""),"")</f>
        <v/>
      </c>
      <c r="O77" s="99" t="str">
        <f t="shared" si="3"/>
        <v/>
      </c>
      <c r="Q77" s="54" t="s">
        <v>160</v>
      </c>
    </row>
    <row r="78" spans="1:17" s="1" customFormat="1" ht="15" hidden="1" customHeight="1" x14ac:dyDescent="0.2">
      <c r="A78" s="101" t="str">
        <f t="shared" si="2"/>
        <v>x</v>
      </c>
      <c r="B78" s="210" t="s">
        <v>141</v>
      </c>
      <c r="C78" s="206">
        <v>0.58299999999999996</v>
      </c>
      <c r="D78" s="131">
        <v>0</v>
      </c>
      <c r="E78" s="240">
        <f>IFERROR(D78/C78*100,0)</f>
        <v>0</v>
      </c>
      <c r="F78" s="131">
        <v>0</v>
      </c>
      <c r="G78" s="99">
        <f>IFERROR(D78-F78,"")</f>
        <v>0</v>
      </c>
      <c r="H78" s="301">
        <v>0.4</v>
      </c>
      <c r="I78" s="131">
        <v>0</v>
      </c>
      <c r="J78" s="291">
        <f>IFERROR(I78/H78*100,"")</f>
        <v>0</v>
      </c>
      <c r="K78" s="240">
        <v>0</v>
      </c>
      <c r="L78" s="243">
        <f>IFERROR(I78-K78,"")</f>
        <v>0</v>
      </c>
      <c r="M78" s="131" t="str">
        <f>IFERROR(IF(D78&gt;0,I78/D78*10,""),"")</f>
        <v/>
      </c>
      <c r="N78" s="74" t="str">
        <f>IFERROR(IF(F78&gt;0,K78/F78*10,""),"")</f>
        <v/>
      </c>
      <c r="O78" s="99" t="str">
        <f t="shared" si="3"/>
        <v/>
      </c>
      <c r="Q78" s="54" t="s">
        <v>160</v>
      </c>
    </row>
    <row r="79" spans="1:17" s="1" customFormat="1" ht="15.75" x14ac:dyDescent="0.2">
      <c r="A79" s="101">
        <f t="shared" si="2"/>
        <v>897.15754800000013</v>
      </c>
      <c r="B79" s="210" t="s">
        <v>43</v>
      </c>
      <c r="C79" s="206">
        <v>758.24015999999995</v>
      </c>
      <c r="D79" s="131">
        <v>897.15754800000013</v>
      </c>
      <c r="E79" s="240">
        <f>IFERROR(D79/C79*100,0)</f>
        <v>118.32102746971358</v>
      </c>
      <c r="F79" s="131">
        <v>311.36279999999999</v>
      </c>
      <c r="G79" s="99">
        <f>IFERROR(D79-F79,"")</f>
        <v>585.79474800000014</v>
      </c>
      <c r="H79" s="301">
        <v>753.6</v>
      </c>
      <c r="I79" s="131">
        <v>1049.540086</v>
      </c>
      <c r="J79" s="291">
        <f>IFERROR(I79/H79*100,"")</f>
        <v>139.27018126326962</v>
      </c>
      <c r="K79" s="240">
        <v>354.87360000000001</v>
      </c>
      <c r="L79" s="243">
        <f>IFERROR(I79-K79,"")</f>
        <v>694.66648599999996</v>
      </c>
      <c r="M79" s="131">
        <f>IFERROR(IF(D79&gt;0,I79/D79*10,""),"")</f>
        <v>11.698503661254376</v>
      </c>
      <c r="N79" s="74">
        <f>IFERROR(IF(F79&gt;0,K79/F79*10,""),"")</f>
        <v>11.397430906967692</v>
      </c>
      <c r="O79" s="99">
        <f t="shared" si="3"/>
        <v>0.30107275428668423</v>
      </c>
      <c r="Q79" s="54" t="s">
        <v>160</v>
      </c>
    </row>
    <row r="80" spans="1:17" s="1" customFormat="1" ht="15.75" x14ac:dyDescent="0.2">
      <c r="A80" s="101">
        <f t="shared" si="2"/>
        <v>9.9969800000000011E-2</v>
      </c>
      <c r="B80" s="210" t="s">
        <v>44</v>
      </c>
      <c r="C80" s="206">
        <v>0.17169999999999999</v>
      </c>
      <c r="D80" s="131">
        <v>9.9969800000000011E-2</v>
      </c>
      <c r="E80" s="240">
        <f>IFERROR(D80/C80*100,0)</f>
        <v>58.223529411764716</v>
      </c>
      <c r="F80" s="131">
        <v>0</v>
      </c>
      <c r="G80" s="99">
        <f>IFERROR(D80-F80,"")</f>
        <v>9.9969800000000011E-2</v>
      </c>
      <c r="H80" s="301">
        <v>0.13272000000000003</v>
      </c>
      <c r="I80" s="131">
        <v>0.28562799999999999</v>
      </c>
      <c r="J80" s="291">
        <f>IFERROR(I80/H80*100,"")</f>
        <v>215.21097046413496</v>
      </c>
      <c r="K80" s="240">
        <v>0</v>
      </c>
      <c r="L80" s="243">
        <f>IFERROR(I80-K80,"")</f>
        <v>0.28562799999999999</v>
      </c>
      <c r="M80" s="131">
        <f>IFERROR(IF(D80&gt;0,I80/D80*10,""),"")</f>
        <v>28.571428571428569</v>
      </c>
      <c r="N80" s="74" t="str">
        <f>IFERROR(IF(F80&gt;0,K80/F80*10,""),"")</f>
        <v/>
      </c>
      <c r="O80" s="99" t="str">
        <f t="shared" si="3"/>
        <v/>
      </c>
      <c r="Q80" s="54" t="s">
        <v>160</v>
      </c>
    </row>
    <row r="81" spans="1:17" s="1" customFormat="1" ht="15" hidden="1" customHeight="1" x14ac:dyDescent="0.2">
      <c r="A81" s="101" t="e">
        <f t="shared" si="2"/>
        <v>#VALUE!</v>
      </c>
      <c r="B81" s="210" t="s">
        <v>136</v>
      </c>
      <c r="C81" s="206"/>
      <c r="D81" s="131" t="e">
        <v>#VALUE!</v>
      </c>
      <c r="E81" s="240">
        <f>IFERROR(D81/C81*100,0)</f>
        <v>0</v>
      </c>
      <c r="F81" s="131" t="e">
        <v>#VALUE!</v>
      </c>
      <c r="G81" s="99" t="str">
        <f>IFERROR(D81-F81,"")</f>
        <v/>
      </c>
      <c r="H81" s="301"/>
      <c r="I81" s="131" t="e">
        <v>#VALUE!</v>
      </c>
      <c r="J81" s="291" t="str">
        <f>IFERROR(I81/H81*100,"")</f>
        <v/>
      </c>
      <c r="K81" s="240" t="e">
        <v>#VALUE!</v>
      </c>
      <c r="L81" s="243" t="str">
        <f>IFERROR(I81-K81,"")</f>
        <v/>
      </c>
      <c r="M81" s="131" t="str">
        <f>IFERROR(IF(D81&gt;0,I81/D81*10,""),"")</f>
        <v/>
      </c>
      <c r="N81" s="74" t="str">
        <f>IFERROR(IF(F81&gt;0,K81/F81*10,""),"")</f>
        <v/>
      </c>
      <c r="O81" s="99" t="str">
        <f t="shared" si="3"/>
        <v/>
      </c>
      <c r="Q81" s="54" t="s">
        <v>160</v>
      </c>
    </row>
    <row r="82" spans="1:17" s="1" customFormat="1" ht="15" hidden="1" customHeight="1" x14ac:dyDescent="0.2">
      <c r="A82" s="101" t="e">
        <f t="shared" si="2"/>
        <v>#VALUE!</v>
      </c>
      <c r="B82" s="210" t="s">
        <v>136</v>
      </c>
      <c r="C82" s="206"/>
      <c r="D82" s="131" t="e">
        <v>#VALUE!</v>
      </c>
      <c r="E82" s="240">
        <f>IFERROR(D82/C82*100,0)</f>
        <v>0</v>
      </c>
      <c r="F82" s="131" t="e">
        <v>#VALUE!</v>
      </c>
      <c r="G82" s="99" t="str">
        <f>IFERROR(D82-F82,"")</f>
        <v/>
      </c>
      <c r="H82" s="301"/>
      <c r="I82" s="131" t="e">
        <v>#VALUE!</v>
      </c>
      <c r="J82" s="291" t="str">
        <f>IFERROR(I82/H82*100,"")</f>
        <v/>
      </c>
      <c r="K82" s="240" t="e">
        <v>#VALUE!</v>
      </c>
      <c r="L82" s="243" t="str">
        <f>IFERROR(I82-K82,"")</f>
        <v/>
      </c>
      <c r="M82" s="131" t="str">
        <f>IFERROR(IF(D82&gt;0,I82/D82*10,""),"")</f>
        <v/>
      </c>
      <c r="N82" s="74" t="str">
        <f>IFERROR(IF(F82&gt;0,K82/F82*10,""),"")</f>
        <v/>
      </c>
      <c r="O82" s="99" t="str">
        <f t="shared" si="3"/>
        <v/>
      </c>
      <c r="Q82" s="54" t="s">
        <v>160</v>
      </c>
    </row>
    <row r="83" spans="1:17" s="1" customFormat="1" ht="15" hidden="1" customHeight="1" x14ac:dyDescent="0.2">
      <c r="A83" s="101" t="str">
        <f t="shared" si="2"/>
        <v>x</v>
      </c>
      <c r="B83" s="210" t="s">
        <v>45</v>
      </c>
      <c r="C83" s="206"/>
      <c r="D83" s="131">
        <v>0</v>
      </c>
      <c r="E83" s="240">
        <f>IFERROR(D83/C83*100,0)</f>
        <v>0</v>
      </c>
      <c r="F83" s="131">
        <v>0</v>
      </c>
      <c r="G83" s="99">
        <f>IFERROR(D83-F83,"")</f>
        <v>0</v>
      </c>
      <c r="H83" s="301"/>
      <c r="I83" s="131">
        <v>0</v>
      </c>
      <c r="J83" s="291" t="str">
        <f>IFERROR(I83/H83*100,"")</f>
        <v/>
      </c>
      <c r="K83" s="240">
        <v>0</v>
      </c>
      <c r="L83" s="243">
        <f>IFERROR(I83-K83,"")</f>
        <v>0</v>
      </c>
      <c r="M83" s="131" t="str">
        <f>IFERROR(IF(D83&gt;0,I83/D83*10,""),"")</f>
        <v/>
      </c>
      <c r="N83" s="74" t="str">
        <f>IFERROR(IF(F83&gt;0,K83/F83*10,""),"")</f>
        <v/>
      </c>
      <c r="O83" s="99" t="str">
        <f t="shared" si="3"/>
        <v/>
      </c>
      <c r="Q83" s="54" t="s">
        <v>160</v>
      </c>
    </row>
    <row r="84" spans="1:17" s="1" customFormat="1" ht="15" hidden="1" customHeight="1" x14ac:dyDescent="0.2">
      <c r="A84" s="101" t="e">
        <f t="shared" si="2"/>
        <v>#VALUE!</v>
      </c>
      <c r="B84" s="210" t="s">
        <v>136</v>
      </c>
      <c r="C84" s="206"/>
      <c r="D84" s="131" t="e">
        <v>#VALUE!</v>
      </c>
      <c r="E84" s="240">
        <f>IFERROR(D84/C84*100,0)</f>
        <v>0</v>
      </c>
      <c r="F84" s="131" t="e">
        <v>#VALUE!</v>
      </c>
      <c r="G84" s="99" t="str">
        <f>IFERROR(D84-F84,"")</f>
        <v/>
      </c>
      <c r="H84" s="301"/>
      <c r="I84" s="131" t="e">
        <v>#VALUE!</v>
      </c>
      <c r="J84" s="291" t="str">
        <f>IFERROR(I84/H84*100,"")</f>
        <v/>
      </c>
      <c r="K84" s="240" t="e">
        <v>#VALUE!</v>
      </c>
      <c r="L84" s="243" t="str">
        <f>IFERROR(I84-K84,"")</f>
        <v/>
      </c>
      <c r="M84" s="131" t="str">
        <f>IFERROR(IF(D84&gt;0,I84/D84*10,""),"")</f>
        <v/>
      </c>
      <c r="N84" s="74" t="str">
        <f>IFERROR(IF(F84&gt;0,K84/F84*10,""),"")</f>
        <v/>
      </c>
      <c r="O84" s="99" t="str">
        <f t="shared" si="3"/>
        <v/>
      </c>
      <c r="Q84" s="54" t="s">
        <v>160</v>
      </c>
    </row>
    <row r="85" spans="1:17" s="1" customFormat="1" ht="15" hidden="1" customHeight="1" x14ac:dyDescent="0.2">
      <c r="A85" s="101" t="str">
        <f t="shared" si="2"/>
        <v>x</v>
      </c>
      <c r="B85" s="210" t="s">
        <v>46</v>
      </c>
      <c r="C85" s="206">
        <v>0.78200000000000003</v>
      </c>
      <c r="D85" s="131">
        <v>0</v>
      </c>
      <c r="E85" s="240">
        <f>IFERROR(D85/C85*100,0)</f>
        <v>0</v>
      </c>
      <c r="F85" s="131">
        <v>0</v>
      </c>
      <c r="G85" s="99">
        <f>IFERROR(D85-F85,"")</f>
        <v>0</v>
      </c>
      <c r="H85" s="301">
        <v>0.44500000000000001</v>
      </c>
      <c r="I85" s="131">
        <v>0</v>
      </c>
      <c r="J85" s="291">
        <f>IFERROR(I85/H85*100,"")</f>
        <v>0</v>
      </c>
      <c r="K85" s="240">
        <v>0</v>
      </c>
      <c r="L85" s="243">
        <f>IFERROR(I85-K85,"")</f>
        <v>0</v>
      </c>
      <c r="M85" s="131" t="str">
        <f>IFERROR(IF(D85&gt;0,I85/D85*10,""),"")</f>
        <v/>
      </c>
      <c r="N85" s="74" t="str">
        <f>IFERROR(IF(F85&gt;0,K85/F85*10,""),"")</f>
        <v/>
      </c>
      <c r="O85" s="99" t="str">
        <f t="shared" si="3"/>
        <v/>
      </c>
      <c r="Q85" s="54" t="s">
        <v>160</v>
      </c>
    </row>
    <row r="86" spans="1:17" s="1" customFormat="1" ht="15.75" x14ac:dyDescent="0.2">
      <c r="A86" s="101">
        <f t="shared" si="2"/>
        <v>25.476589459999996</v>
      </c>
      <c r="B86" s="210" t="s">
        <v>47</v>
      </c>
      <c r="C86" s="206">
        <v>27.856300000000001</v>
      </c>
      <c r="D86" s="131">
        <v>25.476589459999996</v>
      </c>
      <c r="E86" s="240">
        <f>IFERROR(D86/C86*100,0)</f>
        <v>91.45719086885191</v>
      </c>
      <c r="F86" s="131">
        <v>4.1692799999999997</v>
      </c>
      <c r="G86" s="99">
        <f>IFERROR(D86-F86,"")</f>
        <v>21.307309459999995</v>
      </c>
      <c r="H86" s="301">
        <v>30</v>
      </c>
      <c r="I86" s="131">
        <v>35.065121419999997</v>
      </c>
      <c r="J86" s="291">
        <f>IFERROR(I86/H86*100,"")</f>
        <v>116.88373806666665</v>
      </c>
      <c r="K86" s="240">
        <v>11.247359999999999</v>
      </c>
      <c r="L86" s="243">
        <f>IFERROR(I86-K86,"")</f>
        <v>23.817761419999997</v>
      </c>
      <c r="M86" s="131">
        <f>IFERROR(IF(D86&gt;0,I86/D86*10,""),"")</f>
        <v>13.763663882504627</v>
      </c>
      <c r="N86" s="74">
        <f>IFERROR(IF(F86&gt;0,K86/F86*10,""),"")</f>
        <v>26.97674418604651</v>
      </c>
      <c r="O86" s="99">
        <f t="shared" si="3"/>
        <v>-13.213080303541883</v>
      </c>
      <c r="Q86" s="54" t="s">
        <v>160</v>
      </c>
    </row>
    <row r="87" spans="1:17" s="1" customFormat="1" ht="15.75" x14ac:dyDescent="0.2">
      <c r="A87" s="101">
        <f t="shared" si="2"/>
        <v>24.432619120000002</v>
      </c>
      <c r="B87" s="210" t="s">
        <v>48</v>
      </c>
      <c r="C87" s="206">
        <v>38.986899999999999</v>
      </c>
      <c r="D87" s="131">
        <v>24.432619120000002</v>
      </c>
      <c r="E87" s="240">
        <f>IFERROR(D87/C87*100,0)</f>
        <v>62.668791619749207</v>
      </c>
      <c r="F87" s="131">
        <v>12.127272000000001</v>
      </c>
      <c r="G87" s="99">
        <f>IFERROR(D87-F87,"")</f>
        <v>12.30534712</v>
      </c>
      <c r="H87" s="301">
        <v>34.4</v>
      </c>
      <c r="I87" s="131">
        <v>17.847465579999998</v>
      </c>
      <c r="J87" s="291">
        <f>IFERROR(I87/H87*100,"")</f>
        <v>51.882167383720926</v>
      </c>
      <c r="K87" s="240">
        <v>11.631563999999999</v>
      </c>
      <c r="L87" s="243">
        <f>IFERROR(I87-K87,"")</f>
        <v>6.2159015799999988</v>
      </c>
      <c r="M87" s="131">
        <f>IFERROR(IF(D87&gt;0,I87/D87*10,""),"")</f>
        <v>7.3047696983867185</v>
      </c>
      <c r="N87" s="74">
        <f>IFERROR(IF(F87&gt;0,K87/F87*10,""),"")</f>
        <v>9.5912452528482888</v>
      </c>
      <c r="O87" s="99">
        <f t="shared" si="3"/>
        <v>-2.2864755544615702</v>
      </c>
      <c r="Q87" s="54" t="s">
        <v>160</v>
      </c>
    </row>
    <row r="88" spans="1:17" s="1" customFormat="1" ht="15" hidden="1" customHeight="1" x14ac:dyDescent="0.2">
      <c r="A88" s="101" t="str">
        <f t="shared" si="2"/>
        <v>x</v>
      </c>
      <c r="B88" s="205" t="s">
        <v>49</v>
      </c>
      <c r="C88" s="206"/>
      <c r="D88" s="131">
        <v>0</v>
      </c>
      <c r="E88" s="240">
        <f>IFERROR(D88/C88*100,0)</f>
        <v>0</v>
      </c>
      <c r="F88" s="131">
        <v>0</v>
      </c>
      <c r="G88" s="99">
        <f>IFERROR(D88-F88,"")</f>
        <v>0</v>
      </c>
      <c r="H88" s="301"/>
      <c r="I88" s="131">
        <v>0</v>
      </c>
      <c r="J88" s="291" t="str">
        <f>IFERROR(I88/H88*100,"")</f>
        <v/>
      </c>
      <c r="K88" s="240">
        <v>0</v>
      </c>
      <c r="L88" s="243">
        <f>IFERROR(I88-K88,"")</f>
        <v>0</v>
      </c>
      <c r="M88" s="131" t="str">
        <f>IFERROR(IF(D88&gt;0,I88/D88*10,""),"")</f>
        <v/>
      </c>
      <c r="N88" s="74" t="str">
        <f>IFERROR(IF(F88&gt;0,K88/F88*10,""),"")</f>
        <v/>
      </c>
      <c r="O88" s="99" t="str">
        <f t="shared" si="3"/>
        <v/>
      </c>
      <c r="Q88" s="54" t="s">
        <v>160</v>
      </c>
    </row>
    <row r="89" spans="1:17" s="13" customFormat="1" ht="15.75" hidden="1" customHeight="1" x14ac:dyDescent="0.25">
      <c r="A89" s="101" t="str">
        <f t="shared" si="2"/>
        <v>x</v>
      </c>
      <c r="B89" s="208" t="s">
        <v>50</v>
      </c>
      <c r="C89" s="209">
        <v>5.6704999999999997</v>
      </c>
      <c r="D89" s="228">
        <v>0</v>
      </c>
      <c r="E89" s="241">
        <f>IFERROR(D89/C89*100,0)</f>
        <v>0</v>
      </c>
      <c r="F89" s="24">
        <v>0</v>
      </c>
      <c r="G89" s="140">
        <f>D89-F89</f>
        <v>0</v>
      </c>
      <c r="H89" s="304">
        <v>5.6280000000000001</v>
      </c>
      <c r="I89" s="228">
        <v>0</v>
      </c>
      <c r="J89" s="241">
        <f>IFERROR(I89/H89*100,"")</f>
        <v>0</v>
      </c>
      <c r="K89" s="21">
        <v>0</v>
      </c>
      <c r="L89" s="233">
        <f>SUM(L90:L101)</f>
        <v>0</v>
      </c>
      <c r="M89" s="24" t="str">
        <f>IF(D89&gt;0,I89/D89*10,"")</f>
        <v/>
      </c>
      <c r="N89" s="21" t="str">
        <f>IF(F89&gt;0,K89/F89*10,"")</f>
        <v/>
      </c>
      <c r="O89" s="140" t="str">
        <f t="shared" si="3"/>
        <v/>
      </c>
      <c r="Q89" s="54" t="s">
        <v>160</v>
      </c>
    </row>
    <row r="90" spans="1:17" s="1" customFormat="1" ht="15" hidden="1" customHeight="1" x14ac:dyDescent="0.2">
      <c r="A90" s="101" t="str">
        <f t="shared" si="2"/>
        <v>x</v>
      </c>
      <c r="B90" s="210" t="s">
        <v>97</v>
      </c>
      <c r="C90" s="206"/>
      <c r="D90" s="131">
        <v>0</v>
      </c>
      <c r="E90" s="240">
        <f>IFERROR(D90/C90*100,0)</f>
        <v>0</v>
      </c>
      <c r="F90" s="131">
        <v>0</v>
      </c>
      <c r="G90" s="99">
        <f>IFERROR(D90-F90,"")</f>
        <v>0</v>
      </c>
      <c r="H90" s="301"/>
      <c r="I90" s="131">
        <v>0</v>
      </c>
      <c r="J90" s="291" t="str">
        <f>IFERROR(I90/H90*100,"")</f>
        <v/>
      </c>
      <c r="K90" s="240">
        <v>0</v>
      </c>
      <c r="L90" s="243">
        <f>IFERROR(I90-K90,"")</f>
        <v>0</v>
      </c>
      <c r="M90" s="131" t="str">
        <f>IFERROR(IF(D90&gt;0,I90/D90*10,""),"")</f>
        <v/>
      </c>
      <c r="N90" s="74" t="str">
        <f>IFERROR(IF(F90&gt;0,K90/F90*10,""),"")</f>
        <v/>
      </c>
      <c r="O90" s="99" t="str">
        <f t="shared" si="3"/>
        <v/>
      </c>
      <c r="Q90" s="54" t="s">
        <v>160</v>
      </c>
    </row>
    <row r="91" spans="1:17" s="1" customFormat="1" ht="15" hidden="1" customHeight="1" x14ac:dyDescent="0.2">
      <c r="A91" s="101" t="str">
        <f t="shared" si="2"/>
        <v>x</v>
      </c>
      <c r="B91" s="210" t="s">
        <v>98</v>
      </c>
      <c r="C91" s="206">
        <v>6.0000000000000001E-3</v>
      </c>
      <c r="D91" s="131">
        <v>0</v>
      </c>
      <c r="E91" s="240">
        <f>IFERROR(D91/C91*100,0)</f>
        <v>0</v>
      </c>
      <c r="F91" s="131">
        <v>0</v>
      </c>
      <c r="G91" s="99">
        <f>IFERROR(D91-F91,"")</f>
        <v>0</v>
      </c>
      <c r="H91" s="301"/>
      <c r="I91" s="131">
        <v>0</v>
      </c>
      <c r="J91" s="291" t="str">
        <f>IFERROR(I91/H91*100,"")</f>
        <v/>
      </c>
      <c r="K91" s="240">
        <v>0</v>
      </c>
      <c r="L91" s="243">
        <f>IFERROR(I91-K91,"")</f>
        <v>0</v>
      </c>
      <c r="M91" s="131" t="str">
        <f>IFERROR(IF(D91&gt;0,I91/D91*10,""),"")</f>
        <v/>
      </c>
      <c r="N91" s="74" t="str">
        <f>IFERROR(IF(F91&gt;0,K91/F91*10,""),"")</f>
        <v/>
      </c>
      <c r="O91" s="99" t="str">
        <f t="shared" si="3"/>
        <v/>
      </c>
      <c r="Q91" s="54" t="s">
        <v>160</v>
      </c>
    </row>
    <row r="92" spans="1:17" s="1" customFormat="1" ht="15" hidden="1" customHeight="1" x14ac:dyDescent="0.2">
      <c r="A92" s="101" t="str">
        <f t="shared" si="2"/>
        <v>x</v>
      </c>
      <c r="B92" s="210" t="s">
        <v>61</v>
      </c>
      <c r="C92" s="206">
        <v>5.6006999999999998</v>
      </c>
      <c r="D92" s="131">
        <v>0</v>
      </c>
      <c r="E92" s="240">
        <f>IFERROR(D92/C92*100,0)</f>
        <v>0</v>
      </c>
      <c r="F92" s="131">
        <v>0</v>
      </c>
      <c r="G92" s="99">
        <f>IFERROR(D92-F92,"")</f>
        <v>0</v>
      </c>
      <c r="H92" s="301">
        <v>5.6280000000000001</v>
      </c>
      <c r="I92" s="131">
        <v>0</v>
      </c>
      <c r="J92" s="291">
        <f>IFERROR(I92/H92*100,"")</f>
        <v>0</v>
      </c>
      <c r="K92" s="240">
        <v>0</v>
      </c>
      <c r="L92" s="243">
        <f>IFERROR(I92-K92,"")</f>
        <v>0</v>
      </c>
      <c r="M92" s="131" t="str">
        <f>IFERROR(IF(D92&gt;0,I92/D92*10,""),"")</f>
        <v/>
      </c>
      <c r="N92" s="74" t="str">
        <f>IFERROR(IF(F92&gt;0,K92/F92*10,""),"")</f>
        <v/>
      </c>
      <c r="O92" s="99" t="str">
        <f t="shared" si="3"/>
        <v/>
      </c>
      <c r="Q92" s="54" t="s">
        <v>160</v>
      </c>
    </row>
    <row r="93" spans="1:17" s="1" customFormat="1" ht="15" hidden="1" customHeight="1" x14ac:dyDescent="0.2">
      <c r="A93" s="101" t="e">
        <f t="shared" si="2"/>
        <v>#VALUE!</v>
      </c>
      <c r="B93" s="210" t="s">
        <v>136</v>
      </c>
      <c r="C93" s="206"/>
      <c r="D93" s="131" t="e">
        <v>#VALUE!</v>
      </c>
      <c r="E93" s="240">
        <f>IFERROR(D93/C93*100,0)</f>
        <v>0</v>
      </c>
      <c r="F93" s="131" t="e">
        <v>#VALUE!</v>
      </c>
      <c r="G93" s="99" t="str">
        <f>IFERROR(D93-F93,"")</f>
        <v/>
      </c>
      <c r="H93" s="301"/>
      <c r="I93" s="131" t="e">
        <v>#VALUE!</v>
      </c>
      <c r="J93" s="291" t="str">
        <f>IFERROR(I93/H93*100,"")</f>
        <v/>
      </c>
      <c r="K93" s="240" t="e">
        <v>#VALUE!</v>
      </c>
      <c r="L93" s="243" t="str">
        <f>IFERROR(I93-K93,"")</f>
        <v/>
      </c>
      <c r="M93" s="131" t="str">
        <f>IFERROR(IF(D93&gt;0,I93/D93*10,""),"")</f>
        <v/>
      </c>
      <c r="N93" s="74" t="str">
        <f>IFERROR(IF(F93&gt;0,K93/F93*10,""),"")</f>
        <v/>
      </c>
      <c r="O93" s="99" t="str">
        <f t="shared" si="3"/>
        <v/>
      </c>
      <c r="Q93" s="54" t="s">
        <v>160</v>
      </c>
    </row>
    <row r="94" spans="1:17" s="1" customFormat="1" ht="15" hidden="1" customHeight="1" x14ac:dyDescent="0.2">
      <c r="A94" s="101" t="str">
        <f t="shared" si="2"/>
        <v>x</v>
      </c>
      <c r="B94" s="210" t="s">
        <v>51</v>
      </c>
      <c r="C94" s="206">
        <v>5.8299999999999998E-2</v>
      </c>
      <c r="D94" s="131">
        <v>0</v>
      </c>
      <c r="E94" s="240">
        <f>IFERROR(D94/C94*100,0)</f>
        <v>0</v>
      </c>
      <c r="F94" s="131">
        <v>0</v>
      </c>
      <c r="G94" s="99">
        <f>IFERROR(D94-F94,"")</f>
        <v>0</v>
      </c>
      <c r="H94" s="297"/>
      <c r="I94" s="131">
        <v>0</v>
      </c>
      <c r="J94" s="291" t="str">
        <f>IFERROR(I94/H94*100,"")</f>
        <v/>
      </c>
      <c r="K94" s="240">
        <v>0</v>
      </c>
      <c r="L94" s="243">
        <f>IFERROR(I94-K94,"")</f>
        <v>0</v>
      </c>
      <c r="M94" s="131" t="str">
        <f>IFERROR(IF(D94&gt;0,I94/D94*10,""),"")</f>
        <v/>
      </c>
      <c r="N94" s="74" t="str">
        <f>IFERROR(IF(F94&gt;0,K94/F94*10,""),"")</f>
        <v/>
      </c>
      <c r="O94" s="99" t="str">
        <f t="shared" si="3"/>
        <v/>
      </c>
      <c r="Q94" s="54" t="s">
        <v>160</v>
      </c>
    </row>
    <row r="95" spans="1:17" s="1" customFormat="1" ht="15" hidden="1" customHeight="1" x14ac:dyDescent="0.2">
      <c r="A95" s="101" t="str">
        <f t="shared" si="2"/>
        <v>x</v>
      </c>
      <c r="B95" s="210" t="s">
        <v>52</v>
      </c>
      <c r="C95" s="206">
        <v>1E-3</v>
      </c>
      <c r="D95" s="131">
        <v>0</v>
      </c>
      <c r="E95" s="240">
        <f>IFERROR(D95/C95*100,0)</f>
        <v>0</v>
      </c>
      <c r="F95" s="131">
        <v>0</v>
      </c>
      <c r="G95" s="99">
        <f>IFERROR(D95-F95,"")</f>
        <v>0</v>
      </c>
      <c r="H95" s="301"/>
      <c r="I95" s="131">
        <v>0</v>
      </c>
      <c r="J95" s="291" t="str">
        <f>IFERROR(I95/H95*100,"")</f>
        <v/>
      </c>
      <c r="K95" s="240">
        <v>0</v>
      </c>
      <c r="L95" s="243">
        <f>IFERROR(I95-K95,"")</f>
        <v>0</v>
      </c>
      <c r="M95" s="131" t="str">
        <f>IFERROR(IF(D95&gt;0,I95/D95*10,""),"")</f>
        <v/>
      </c>
      <c r="N95" s="74" t="str">
        <f>IFERROR(IF(F95&gt;0,K95/F95*10,""),"")</f>
        <v/>
      </c>
      <c r="O95" s="99" t="str">
        <f t="shared" si="3"/>
        <v/>
      </c>
      <c r="Q95" s="54" t="s">
        <v>160</v>
      </c>
    </row>
    <row r="96" spans="1:17" s="1" customFormat="1" ht="15" hidden="1" customHeight="1" x14ac:dyDescent="0.2">
      <c r="A96" s="101" t="str">
        <f t="shared" si="2"/>
        <v>x</v>
      </c>
      <c r="B96" s="210" t="s">
        <v>53</v>
      </c>
      <c r="C96" s="206">
        <v>4.4999999999999997E-3</v>
      </c>
      <c r="D96" s="131">
        <v>0</v>
      </c>
      <c r="E96" s="240">
        <f>IFERROR(D96/C96*100,0)</f>
        <v>0</v>
      </c>
      <c r="F96" s="131">
        <v>0</v>
      </c>
      <c r="G96" s="99">
        <f>IFERROR(D96-F96,"")</f>
        <v>0</v>
      </c>
      <c r="H96" s="301"/>
      <c r="I96" s="131">
        <v>0</v>
      </c>
      <c r="J96" s="291" t="str">
        <f>IFERROR(I96/H96*100,"")</f>
        <v/>
      </c>
      <c r="K96" s="240">
        <v>0</v>
      </c>
      <c r="L96" s="243">
        <f>IFERROR(I96-K96,"")</f>
        <v>0</v>
      </c>
      <c r="M96" s="131" t="str">
        <f>IFERROR(IF(D96&gt;0,I96/D96*10,""),"")</f>
        <v/>
      </c>
      <c r="N96" s="74" t="str">
        <f>IFERROR(IF(F96&gt;0,K96/F96*10,""),"")</f>
        <v/>
      </c>
      <c r="O96" s="99" t="str">
        <f t="shared" si="3"/>
        <v/>
      </c>
      <c r="Q96" s="54" t="s">
        <v>160</v>
      </c>
    </row>
    <row r="97" spans="1:17" s="1" customFormat="1" ht="15" hidden="1" customHeight="1" x14ac:dyDescent="0.2">
      <c r="A97" s="101" t="e">
        <f t="shared" si="2"/>
        <v>#VALUE!</v>
      </c>
      <c r="B97" s="210" t="s">
        <v>54</v>
      </c>
      <c r="C97" s="206">
        <v>0</v>
      </c>
      <c r="D97" s="131" t="e">
        <v>#VALUE!</v>
      </c>
      <c r="E97" s="240">
        <f>IFERROR(D97/C97*100,0)</f>
        <v>0</v>
      </c>
      <c r="F97" s="131" t="e">
        <v>#VALUE!</v>
      </c>
      <c r="G97" s="99" t="str">
        <f>IFERROR(D97-F97,"")</f>
        <v/>
      </c>
      <c r="H97" s="301"/>
      <c r="I97" s="131" t="e">
        <v>#VALUE!</v>
      </c>
      <c r="J97" s="291" t="str">
        <f>IFERROR(I97/H97*100,"")</f>
        <v/>
      </c>
      <c r="K97" s="240" t="e">
        <v>#VALUE!</v>
      </c>
      <c r="L97" s="243" t="str">
        <f>IFERROR(I97-K97,"")</f>
        <v/>
      </c>
      <c r="M97" s="131" t="str">
        <f>IFERROR(IF(D97&gt;0,I97/D97*10,""),"")</f>
        <v/>
      </c>
      <c r="N97" s="74" t="str">
        <f>IFERROR(IF(F97&gt;0,K97/F97*10,""),"")</f>
        <v/>
      </c>
      <c r="O97" s="99" t="str">
        <f t="shared" si="3"/>
        <v/>
      </c>
      <c r="Q97" s="54" t="s">
        <v>160</v>
      </c>
    </row>
    <row r="98" spans="1:17" s="1" customFormat="1" ht="15" hidden="1" customHeight="1" x14ac:dyDescent="0.2">
      <c r="A98" s="101" t="e">
        <f t="shared" si="2"/>
        <v>#VALUE!</v>
      </c>
      <c r="B98" s="210" t="s">
        <v>136</v>
      </c>
      <c r="C98" s="206"/>
      <c r="D98" s="131" t="e">
        <v>#VALUE!</v>
      </c>
      <c r="E98" s="240">
        <f>IFERROR(D98/C98*100,0)</f>
        <v>0</v>
      </c>
      <c r="F98" s="131" t="e">
        <v>#VALUE!</v>
      </c>
      <c r="G98" s="99" t="str">
        <f>IFERROR(D98-F98,"")</f>
        <v/>
      </c>
      <c r="H98" s="301"/>
      <c r="I98" s="131" t="e">
        <v>#VALUE!</v>
      </c>
      <c r="J98" s="291" t="str">
        <f>IFERROR(I98/H98*100,"")</f>
        <v/>
      </c>
      <c r="K98" s="240" t="e">
        <v>#VALUE!</v>
      </c>
      <c r="L98" s="243" t="str">
        <f>IFERROR(I98-K98,"")</f>
        <v/>
      </c>
      <c r="M98" s="131" t="str">
        <f>IFERROR(IF(D98&gt;0,I98/D98*10,""),"")</f>
        <v/>
      </c>
      <c r="N98" s="74" t="str">
        <f>IFERROR(IF(F98&gt;0,K98/F98*10,""),"")</f>
        <v/>
      </c>
      <c r="O98" s="99" t="str">
        <f t="shared" si="3"/>
        <v/>
      </c>
      <c r="Q98" s="54" t="s">
        <v>160</v>
      </c>
    </row>
    <row r="99" spans="1:17" s="1" customFormat="1" ht="15" hidden="1" customHeight="1" x14ac:dyDescent="0.2">
      <c r="A99" s="101" t="str">
        <f t="shared" si="2"/>
        <v>x</v>
      </c>
      <c r="B99" s="210" t="s">
        <v>55</v>
      </c>
      <c r="C99" s="206">
        <v>0</v>
      </c>
      <c r="D99" s="131">
        <v>0</v>
      </c>
      <c r="E99" s="240">
        <f>IFERROR(D99/C99*100,0)</f>
        <v>0</v>
      </c>
      <c r="F99" s="131">
        <v>0</v>
      </c>
      <c r="G99" s="99">
        <f>IFERROR(D99-F99,"")</f>
        <v>0</v>
      </c>
      <c r="H99" s="301"/>
      <c r="I99" s="131">
        <v>0</v>
      </c>
      <c r="J99" s="291" t="str">
        <f>IFERROR(I99/H99*100,"")</f>
        <v/>
      </c>
      <c r="K99" s="240">
        <v>0</v>
      </c>
      <c r="L99" s="243">
        <f>IFERROR(I99-K99,"")</f>
        <v>0</v>
      </c>
      <c r="M99" s="131" t="str">
        <f>IFERROR(IF(D99&gt;0,I99/D99*10,""),"")</f>
        <v/>
      </c>
      <c r="N99" s="74" t="str">
        <f>IFERROR(IF(F99&gt;0,K99/F99*10,""),"")</f>
        <v/>
      </c>
      <c r="O99" s="99" t="str">
        <f t="shared" si="3"/>
        <v/>
      </c>
      <c r="Q99" s="54" t="s">
        <v>160</v>
      </c>
    </row>
    <row r="100" spans="1:17" s="1" customFormat="1" ht="15" hidden="1" customHeight="1" x14ac:dyDescent="0.2">
      <c r="A100" s="101" t="str">
        <f t="shared" si="2"/>
        <v>x</v>
      </c>
      <c r="B100" s="210" t="s">
        <v>56</v>
      </c>
      <c r="C100" s="206">
        <v>0</v>
      </c>
      <c r="D100" s="131">
        <v>0</v>
      </c>
      <c r="E100" s="240">
        <f>IFERROR(D100/C100*100,0)</f>
        <v>0</v>
      </c>
      <c r="F100" s="131">
        <v>0</v>
      </c>
      <c r="G100" s="99">
        <f>IFERROR(D100-F100,"")</f>
        <v>0</v>
      </c>
      <c r="H100" s="301"/>
      <c r="I100" s="131">
        <v>0</v>
      </c>
      <c r="J100" s="291" t="str">
        <f>IFERROR(I100/H100*100,"")</f>
        <v/>
      </c>
      <c r="K100" s="240">
        <v>0</v>
      </c>
      <c r="L100" s="243">
        <f>IFERROR(I100-K100,"")</f>
        <v>0</v>
      </c>
      <c r="M100" s="131" t="str">
        <f>IFERROR(IF(D100&gt;0,I100/D100*10,""),"")</f>
        <v/>
      </c>
      <c r="N100" s="74" t="str">
        <f>IFERROR(IF(F100&gt;0,K100/F100*10,""),"")</f>
        <v/>
      </c>
      <c r="O100" s="99" t="str">
        <f t="shared" si="3"/>
        <v/>
      </c>
      <c r="Q100" s="54" t="s">
        <v>160</v>
      </c>
    </row>
    <row r="101" spans="1:17" s="1" customFormat="1" ht="15" hidden="1" customHeight="1" x14ac:dyDescent="0.2">
      <c r="A101" s="101" t="str">
        <f t="shared" si="2"/>
        <v>x</v>
      </c>
      <c r="B101" s="213" t="s">
        <v>99</v>
      </c>
      <c r="C101" s="193">
        <v>0</v>
      </c>
      <c r="D101" s="133">
        <v>0</v>
      </c>
      <c r="E101" s="266">
        <f>IFERROR(D101/C101*100,0)</f>
        <v>0</v>
      </c>
      <c r="F101" s="133">
        <v>0</v>
      </c>
      <c r="G101" s="128">
        <f>IFERROR(D101-F101,"")</f>
        <v>0</v>
      </c>
      <c r="H101" s="305"/>
      <c r="I101" s="133">
        <v>0</v>
      </c>
      <c r="J101" s="292" t="str">
        <f>IFERROR(I101/H101*100,"")</f>
        <v/>
      </c>
      <c r="K101" s="266">
        <v>0</v>
      </c>
      <c r="L101" s="246">
        <f>IFERROR(I101-K101,"")</f>
        <v>0</v>
      </c>
      <c r="M101" s="161" t="str">
        <f>IFERROR(IF(D101&gt;0,I101/D101*10,""),"")</f>
        <v/>
      </c>
      <c r="N101" s="126" t="str">
        <f>IFERROR(IF(F101&gt;0,K101/F101*10,""),"")</f>
        <v/>
      </c>
      <c r="O101" s="128" t="str">
        <f t="shared" si="3"/>
        <v/>
      </c>
      <c r="Q101" s="54" t="s">
        <v>160</v>
      </c>
    </row>
  </sheetData>
  <mergeCells count="7">
    <mergeCell ref="B1:O1"/>
    <mergeCell ref="B3:B4"/>
    <mergeCell ref="D3:G3"/>
    <mergeCell ref="M3:O3"/>
    <mergeCell ref="B2:O2"/>
    <mergeCell ref="C3:C4"/>
    <mergeCell ref="H3:L3"/>
  </mergeCells>
  <printOptions horizontalCentered="1"/>
  <pageMargins left="0" right="0" top="0" bottom="0" header="0" footer="0"/>
  <pageSetup paperSize="9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23</vt:i4>
      </vt:variant>
    </vt:vector>
  </HeadingPairs>
  <TitlesOfParts>
    <vt:vector size="37" baseType="lpstr">
      <vt:lpstr>зерноск</vt:lpstr>
      <vt:lpstr>пшен.</vt:lpstr>
      <vt:lpstr>ячмень</vt:lpstr>
      <vt:lpstr>кукуруза</vt:lpstr>
      <vt:lpstr>рис</vt:lpstr>
      <vt:lpstr>гречиха</vt:lpstr>
      <vt:lpstr>сах св</vt:lpstr>
      <vt:lpstr>лен</vt:lpstr>
      <vt:lpstr>подсолн</vt:lpstr>
      <vt:lpstr>рапс</vt:lpstr>
      <vt:lpstr>соя</vt:lpstr>
      <vt:lpstr>картоф</vt:lpstr>
      <vt:lpstr>овощи</vt:lpstr>
      <vt:lpstr>сев озимых</vt:lpstr>
      <vt:lpstr>зерноск!Заголовки_для_печати</vt:lpstr>
      <vt:lpstr>картоф!Заголовки_для_печати</vt:lpstr>
      <vt:lpstr>кукуруза!Заголовки_для_печати</vt:lpstr>
      <vt:lpstr>овощи!Заголовки_для_печати</vt:lpstr>
      <vt:lpstr>подсолн!Заголовки_для_печати</vt:lpstr>
      <vt:lpstr>пшен.!Заголовки_для_печати</vt:lpstr>
      <vt:lpstr>рапс!Заголовки_для_печати</vt:lpstr>
      <vt:lpstr>соя!Заголовки_для_печати</vt:lpstr>
      <vt:lpstr>ячмень!Заголовки_для_печати</vt:lpstr>
      <vt:lpstr>гречиха!Область_печати</vt:lpstr>
      <vt:lpstr>зерноск!Область_печати</vt:lpstr>
      <vt:lpstr>картоф!Область_печати</vt:lpstr>
      <vt:lpstr>кукуруза!Область_печати</vt:lpstr>
      <vt:lpstr>лен!Область_печати</vt:lpstr>
      <vt:lpstr>овощи!Область_печати</vt:lpstr>
      <vt:lpstr>подсолн!Область_печати</vt:lpstr>
      <vt:lpstr>пшен.!Область_печати</vt:lpstr>
      <vt:lpstr>рапс!Область_печати</vt:lpstr>
      <vt:lpstr>рис!Область_печати</vt:lpstr>
      <vt:lpstr>'сах св'!Область_печати</vt:lpstr>
      <vt:lpstr>'сев озимых'!Область_печати</vt:lpstr>
      <vt:lpstr>соя!Область_печати</vt:lpstr>
      <vt:lpstr>ячмень!Область_печати</vt:lpstr>
    </vt:vector>
  </TitlesOfParts>
  <Company>МСХП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ГВЦ</dc:creator>
  <cp:lastModifiedBy>Потапов Алексей Александрович</cp:lastModifiedBy>
  <cp:lastPrinted>2022-09-26T12:06:30Z</cp:lastPrinted>
  <dcterms:created xsi:type="dcterms:W3CDTF">2001-07-31T10:01:43Z</dcterms:created>
  <dcterms:modified xsi:type="dcterms:W3CDTF">2022-11-03T15:02:46Z</dcterms:modified>
</cp:coreProperties>
</file>